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<sst xmlns="http://schemas.openxmlformats.org/spreadsheetml/2006/main" count="2630" uniqueCount="1111">
  <si>
    <t>Uploaded Date</t>
  </si>
  <si>
    <t>Channel</t>
  </si>
  <si>
    <t>Video URL</t>
  </si>
  <si>
    <t>Video Title</t>
  </si>
  <si>
    <t>Description</t>
  </si>
  <si>
    <t>Base URL</t>
  </si>
  <si>
    <t>Divider1</t>
  </si>
  <si>
    <t>Divider2</t>
  </si>
  <si>
    <t>Folder separator</t>
  </si>
  <si>
    <t>Youtube id</t>
  </si>
  <si>
    <t>End URL</t>
  </si>
  <si>
    <t>Transcript Link</t>
  </si>
  <si>
    <t>2023 05 30</t>
  </si>
  <si>
    <t>NASA Glenn Research Center</t>
  </si>
  <si>
    <t>https://youtu.be/Ij4IEF9MqNM</t>
  </si>
  <si>
    <t>NASA's Modern History Makers  Kamana Katiyar</t>
  </si>
  <si>
    <t>NASA’s Sound Bites video series celebrates members of our workforce and shares their diverse experiences and insights. On this episode, we meet one of NASA’s Modern History Makers Kamana Katiyar. 
NASA was the ultimate aspiration for Kamana Katiyar. From the time she was a child, she was intrigued by her father’s work as an engineer and dreamed of following in his footsteps. With resilience and adaptability learned from her mother, Katiyar made her dreams a reality, beginning an engineering career at NASA supporting various aeronautics and spaceflight test facilities. 
Today, she helps manage labs and facilities the agency uses to prepare for missions such as Artemis and Quesst. In her free time, Katiyar loves photography, skydiving, scuba diving, and traveling. Watch to hear more of her story, including her advice for youth and favorite Indian dish to recommend.
NASA is in a Golden Era of aeronautics and space exploration. In partnership with commercial and private businesses, NASA is currently making history with significant missions such as Artemis, X-57 Maxwell, and X-59 Quesst. The NASA’s Modern History Makers series highlights members of NASA Glenn’s workforce who make these remarkable missions possible.</t>
  </si>
  <si>
    <t>https://files.afu.se/Downloads/Transcripts/0%20-%20Government/USA%20-%20NASA%20Glenn%20RC/</t>
  </si>
  <si>
    <t xml:space="preserve"> - </t>
  </si>
  <si>
    <t>_</t>
  </si>
  <si>
    <t>/</t>
  </si>
  <si>
    <t>Ij4IEF9MqNM</t>
  </si>
  <si>
    <t xml:space="preserve"> - transcript (automated).pdf</t>
  </si>
  <si>
    <t>2023 05 25</t>
  </si>
  <si>
    <t>https://youtu.be/JiBM_D6sYbs</t>
  </si>
  <si>
    <t>NASA’s Modern History Makers  Wayne A. Wong</t>
  </si>
  <si>
    <t>NASA’s Sound Bites video series celebrates members of our workforce and shares their diverse experiences and insights. On this episode, we meet one of NASA’s Modern History Makers, Wayne A. Wong. At an early age, Wong was torn between his passion for the arts and storytelling and a love of science and math. Ultimately, he chose a path to engineering and, eventually, NASA's Glenn Research Center in Cleveland where he leads a team of scientists and engineers who are building next generation space power systems. His work focuses on thermal energy conversion technologies that power spacecraft built to explore the dark, dusty, and distant environments in our solar system—places where solar energy is not practical. Though his chosen career field is in STEM, Wong still finds time to lead a volunteer team of dragon dancers, and foster creative pursuits as an actor, filmmaker, and writer.
NASA is in a Golden Era of aeronautics and space exploration. In partnership with commercial and private businesses, NASA is currently making history with significant missions such as Artemis, X-57 Maxwell, and X-59 Quesst. The NASA’s Modern History Makers series highlights members of NASA Glenn’s workforce who make these remarkable missions possible.</t>
  </si>
  <si>
    <t>JiBM_D6sYbs</t>
  </si>
  <si>
    <t>2023 04 21</t>
  </si>
  <si>
    <t>https://youtu.be/3DJ4ti1h7rU</t>
  </si>
  <si>
    <t>NASA's New 3D-Printed Superalloy Can Take the Heat</t>
  </si>
  <si>
    <t>NASA has demonstrated a breakthrough in 3D printable high-temperature materials that could lead to stronger, more durable parts for airplanes and spacecraft.
NASA Alloy GRX-810, an oxide dispersion strengthened (ODS) alloy, can endure temperatures over 2,000 degrees Fahrenheit, is more malleable, and can survive more than 1,000 times longer than existing state-of-the-art alloys. These new alloys can be used to build aerospace parts for high temperature applications, like those inside aircraft and rocket engines, because ODS alloys can withstand harsher conditions before reaching their breaking point. More details: https://go.nasa.gov/3UQTjl0
Video Credit: NASA/ Jordan Salkin</t>
  </si>
  <si>
    <t>3DJ4ti1h7rU</t>
  </si>
  <si>
    <t>2023 04 07</t>
  </si>
  <si>
    <t>https://youtu.be/VpRSkRabQ1k</t>
  </si>
  <si>
    <t>2024 Eclipse Countdown Kickoff</t>
  </si>
  <si>
    <t>Just one year from now, on April 8, 2024, Northeast Ohio will be in the path of totality for a total solar eclipse. This is a once-in-a-lifetime occurrence – the last time Ohio saw a total solar eclipse was 1806, and after 2024, Ohio won’t see another total solar eclipse until 2099!  
To help spread this news, astronauts Frank Rubio and Stephen Bowen sent a special message from the International Space Station.</t>
  </si>
  <si>
    <t>VpRSkRabQ1k</t>
  </si>
  <si>
    <t>2023 03 29</t>
  </si>
  <si>
    <t>https://youtu.be/_WOmNiQ7rNk</t>
  </si>
  <si>
    <t>NASA's Modern History Makers  Carrie Green</t>
  </si>
  <si>
    <t>NASA’s Sound Bites video series celebrates members of our workforce and shares their diverse experiences and insights. On this episode we meet Carrie Green, deputy safety mission and assurance lead for the European Service Module. 
The service module supplies the Orion spacecraft’s main propulsion system and power, and on future missions will house life support systems for astronauts. Green's work helps NASA understand and mitigate risks related to spaceflight and ensure our missions are safe. When she reflects on the younger version of herself, a girl who was passionate about space and wanted to be the first woman on Mars, she is struck by the irony. Perseverance and a belief in her purpose, things she learned from her mother, have led to a career at NASA where she is at the forefront of human exploration.</t>
  </si>
  <si>
    <t>_WOmNiQ7rNk</t>
  </si>
  <si>
    <t>2023 03 16</t>
  </si>
  <si>
    <t>https://youtu.be/TiQhOIvEy-4</t>
  </si>
  <si>
    <t>NASA’s Modern History Makers  Peggy Cornell</t>
  </si>
  <si>
    <t>NASA’s Sound Bites video series celebrates members of our workforce and shares their diverse experiences and insights. On this episode, we meet one of NASA’s Modern History Makers, Peggy Cornell, deputy manager of NASA’s Commercial Supersonic Technology project. Her work is helping revolutionize aviation and could make supersonic flight over land a possibility through NASA’s Quesst mission. Cornell also supports NASA’s X-57 Maxwell all-electric aircraft and previously worked on pioneering projects focused on electric vertical take-off and landing vehicles. As a kid, her love of aviation and space, and a desire to become an astronaut led Cornell to immerse herself in STEM. Although she did not become an astronaut, her perseverance and resolve have resulted in an engineering and management career supporting some of the agency’s most noteworthy missions and projects.</t>
  </si>
  <si>
    <t>TiQhOIvEy-4</t>
  </si>
  <si>
    <t>2023 02 09</t>
  </si>
  <si>
    <t>https://youtu.be/eKVAiujxDho</t>
  </si>
  <si>
    <t>Josh Dobbs Goes Inside NASA's Neil A. Armstrong Test Facility</t>
  </si>
  <si>
    <t>Thanks to Josh Dobbs for stepping into our zone! While in Ohio, the pro football athlete (and former NASA extern) stopped by to tour our research labs. With his educational background in aerospace engineering, he fit right into our huddle. Check out his visit to the Neil Armstrong Test Facility, home to the world’s largest and most powerful space simulation chambers.</t>
  </si>
  <si>
    <t>eKVAiujxDho</t>
  </si>
  <si>
    <t>https://youtu.be/-DYtUQ6vgx4</t>
  </si>
  <si>
    <t>Josh Dobbs Goes Inside NASA's Glenn Research Center</t>
  </si>
  <si>
    <t>What does it take to train like an astronaut? Watch pro football athlete Josh Dobbs learn how we develop exercises and equipment to help our International Space Station astronauts stay healthy while living and working in space.</t>
  </si>
  <si>
    <t>-DYtUQ6vgx4</t>
  </si>
  <si>
    <t>2022 12 29</t>
  </si>
  <si>
    <t>https://youtu.be/ayGqeDyqKHA</t>
  </si>
  <si>
    <t>NASA's Glenn Research Center 2022 Recap   NASA Glenn Research Center</t>
  </si>
  <si>
    <t>2022 was a year of unprecedented success! And we’re just getting started. We’ve got plans for more history-making missions in 2023. Follow along at www.nasa.gov/glenn for more research and technology highlights. 
Video credit: NASA / Heather Brown 
New Glenn Launch Vehicle test video used with permission from Blue Origin.</t>
  </si>
  <si>
    <t>ayGqeDyqKHA</t>
  </si>
  <si>
    <t>2022 12 06</t>
  </si>
  <si>
    <t>https://youtu.be/FJO13BYk7-Q</t>
  </si>
  <si>
    <t>NASA Conducts Acoustic Hover Test with Moog SureFly   NASA Glenn Research Center</t>
  </si>
  <si>
    <t>Noise levels are a common concern when the public thinks about the anticipated addition of new aircraft, such as air taxis and delivery drones, into the urban airspace.
NASA’s Advanced Air Mobility mission is working with private sector developers of electric vertical take-off and landing (eVTOL) aircraft to study the levels of noise they make. Moog SureFly is one of those partners.
In the summer of 2022, researchers from NASA’s Glenn Research Center in Cleveland traveled to Cincinnati Municipal Airport-- Lunken Field, where they acquired noise data as the Moog SureFly vehicle hovered over an array of 28 ground-level microphones. Glenn researchers will analyze and share the data with Moog.
Learn more at  https://www.nasa.gov/feature/glenn/2022/nasa-conducts-acoustic-hover-test-with-moog-surefly</t>
  </si>
  <si>
    <t>FJO13BYk7-Q</t>
  </si>
  <si>
    <t>2022 10 13</t>
  </si>
  <si>
    <t>https://youtu.be/x0iyUkbf2UI</t>
  </si>
  <si>
    <t>Sound Bites  Insights to Inspire   Emilio Borges   NASA Glenn Research Center</t>
  </si>
  <si>
    <t>On this episode of Sound Bites, NASA Computer Data Systems Engineer Emilio Borges talks about how curiosity and exploring new ideas will help you reach your dreams. He develops software that gives data engineers the tools to conduct tests on next generation aircraft components. 
We’re celebrating #HispanicHeritageMonth with our Sound Bites video series. Hear from members of our workforce—their diverse experience, insights, and talents are what make NASA missions possible. More NASA people and professions: https://www.nasa.gov/about/people</t>
  </si>
  <si>
    <t>x0iyUkbf2UI</t>
  </si>
  <si>
    <t>2022 10 12</t>
  </si>
  <si>
    <t>https://youtu.be/8E4Lj0phUgE</t>
  </si>
  <si>
    <t>Power to Explore Student Challenge   NASA Glenn Research Center</t>
  </si>
  <si>
    <t>If you are a K-12 student in the United States, your challenge is to dream up a new RPS-powered space mission and tell NASA all about it in 200 words or less.
Go to rps.nasa.gov/STEM/power-to-explore/ to sign up and learn more.</t>
  </si>
  <si>
    <t>8E4Lj0phUgE</t>
  </si>
  <si>
    <t>2022 10 06</t>
  </si>
  <si>
    <t>https://youtu.be/SBdvj0TL-AQ</t>
  </si>
  <si>
    <t>Sound Bites  Insights to Inspire   Diana Santiago</t>
  </si>
  <si>
    <t>NASA materials research engineer Diana Santiago talks about how she is developing insulation materials for next generation electrified aircraft. She also shares advice for students who use English as a second language and wants them to get excited about STEM careers.
We’re celebrating #HispanicHeritageMonth with our Sound Bites video series. Hear from members of our workforce—their diverse experience, insights, and talents are what make NASA missions possible. More NASA people and professions: https://www.nasa.gov/about/people</t>
  </si>
  <si>
    <t>SBdvj0TL-AQ</t>
  </si>
  <si>
    <t>2022 08 31</t>
  </si>
  <si>
    <t>https://youtu.be/eVJrvpZZg0c</t>
  </si>
  <si>
    <t>Go Inside NASA’s Ballistic Impact Lab   NASA Glenn Research Center</t>
  </si>
  <si>
    <t>Take a guided virtual tour of our Ballistic Impact Lab, where we test materials for aerospace vehicles and technology. Talk to engineers and see how they work in this lab. Informative and fun for students and NASA fans of all ages.</t>
  </si>
  <si>
    <t>eVJrvpZZg0c</t>
  </si>
  <si>
    <t>2022 08 23</t>
  </si>
  <si>
    <t>https://youtu.be/MtwOaTMgeFQ</t>
  </si>
  <si>
    <t>NASA's  First Woman  graphic novel, reviewed by Dr. Dionne Hernandez Lugo.</t>
  </si>
  <si>
    <t>The "First Woman" graphic novel, which tells the fictional tale of Callie Rodriguez, the first woman to explore the Moon. This historic milestone will soon become reality as the first female astronaut sets foot on the Moon as part of future NASA Artemis missions. Be inspired and explore Callie’s story:
https://www.nasa.gov/calliefirst
Graphic novel available in both English and Spanish.
Video credit: NASA/Heather Brown, Dennis Brown, Jim Zunt
La novela gráfica "La primera mujer", que cuenta la historia ficticia de Callie Rodríguez, la primera mujer en explorar la Luna. Este hito histórico pronto se hará realidad cuando la primera mujer astronauta visite la Luna como parte de las futuras misiones Artemis de la NASA. Inspírate y explora la historia de Callie: https://www.nasa.gov/calliefirst
Novela gráfica disponible en inglés y español.
Crédito del vídeo: NASA/Heather Brown, Dennis Brown, Jim Zunt</t>
  </si>
  <si>
    <t>MtwOaTMgeFQ</t>
  </si>
  <si>
    <t>2022 08 19</t>
  </si>
  <si>
    <t>https://youtu.be/3RSzZqY2BN8</t>
  </si>
  <si>
    <t>Happy 25th Anniversary to the Great Lakes Science Center - Home of the NASA Glenn Research Center</t>
  </si>
  <si>
    <t>Congratulations to Great Lakes Science Center, home to NASA Glenn’s visitor center, on your 25th anniversary! Thank you for the many years of partnership to bring the excitement of science and STEM education to people across Ohio!  #greatscience #staycurious #nasacle #nasaglenn</t>
  </si>
  <si>
    <t>3RSzZqY2BN8</t>
  </si>
  <si>
    <t>2022 07 28</t>
  </si>
  <si>
    <t>https://youtu.be/sIWgqVxyGGs</t>
  </si>
  <si>
    <t>Sound Bites  Insights to Inspire   National Intern Day Edition   NASA Glenn Research Center.</t>
  </si>
  <si>
    <t>Meet our NASA interns as we celebrate National Intern Day today!
They come from all over the country and work across the spectrum of NASA's research missions. You'll love their enthusiasm about life and work. As we inspire future interns to dream big and join us in exploring the secrets of the universe, here are our intern’s stories.</t>
  </si>
  <si>
    <t>sIWgqVxyGGs</t>
  </si>
  <si>
    <t>2022 07 25</t>
  </si>
  <si>
    <t>https://youtu.be/dHbTIDXS9XI</t>
  </si>
  <si>
    <t>Airventure 2022 - NASA Glenn Research Center</t>
  </si>
  <si>
    <t>The 2022 #EAA AirVenture Oshkosh air show kicks off today.  We’re here through July 31 sharing our latest work to advance aircraft technology and return astronauts to the #Moon! If you’re here, visit us in the @NASA pavilion to hear from our experts and explore demos—including a virtual reality flight in our X-59 supersonic aircraft.</t>
  </si>
  <si>
    <t>dHbTIDXS9XI</t>
  </si>
  <si>
    <t>2022 05 26</t>
  </si>
  <si>
    <t>https://youtu.be/TwmsxN_zOuo</t>
  </si>
  <si>
    <t>Sound Bites  Insights to Inspire   John Wang   NASA Glenn Research Center</t>
  </si>
  <si>
    <t>When the NASA’s Artemis I mission launches on its historic mission around the Moon, John Wang will be watching closely. As an engineering project manager for the Orion spacecraft’s European Service Module, he understands just how much work and dedication has led to this next step for human spaceflight. 
His advice: be curious, learn all you can, and treasure your first-hand experiences. 
We’re celebrating Asian American Native Hawaiian and Pacific Islander heritage all month with our Sound Bites video series. Hear from members of our workforce and be inspired—their diverse experiences, insights, and talents are what make NASA missions possible. #AANHPI #AAPI #aapiheritagemonth</t>
  </si>
  <si>
    <t>TwmsxN_zOuo</t>
  </si>
  <si>
    <t>2022 05 18</t>
  </si>
  <si>
    <t>https://youtu.be/er7NCUh282k</t>
  </si>
  <si>
    <t>Sound Bites  Insights to Inspire   Diana Chan   NASA Glenn Research Center</t>
  </si>
  <si>
    <t>Architect, Diana Chan didn't know her career path would lead her to NASA. When she’s not modernizing workspaces and redesigning buildings, she is sharing her experience and culture to inspire others through STEM and educational outreach. Her advice: Don’t be afraid to ask questions. Hear about Diana’s latest project and favorite cultural traditions.
We’re celebrating Asian American Native Hawaiian and Pacific Islander heritage all month with our Sound Bites video series. Hear from members of our workforce and be inspired—their diverse experiences, insights, and talents are what make NASA missions possible. #AANHPI #AAPI #aapiheritagemonth</t>
  </si>
  <si>
    <t>er7NCUh282k</t>
  </si>
  <si>
    <t>2022 05 11</t>
  </si>
  <si>
    <t>https://youtu.be/BirEII0g_hU</t>
  </si>
  <si>
    <t>Sound Bites  Insights to Inspire   Paht Juangphanich   NASA Glenn Research Center</t>
  </si>
  <si>
    <t>Meet Paht, a NASA research engineer who enjoys a good challenge. Whether choosing his degree and career or optimizing gas turbine engines for future aircraft, he never backs away from the tough tasks. His advice: keep challenging yourself and don’t be afraid to make mistakes. Learn more about his path to NASA, favorite cultural tradition, and what inspires his work.
We’re celebrating Asian American Native Hawaiian and Pacific Islander heritage all month with our Sound Bites video series. Hear from members of our workforce and be inspired—their diverse experiences, insights, and talents make NASA missions possible. #AANHPI #AAPI</t>
  </si>
  <si>
    <t>BirEII0g_hU</t>
  </si>
  <si>
    <t>2022 03 22</t>
  </si>
  <si>
    <t>https://youtu.be/DfnHt-h9D3Q</t>
  </si>
  <si>
    <t>NASA's  First Woman  Graphic Novel Reviewed by Gretchen Morales-Valle</t>
  </si>
  <si>
    <t>NASA electrical test engineer Gretchen Morales-Valle, shares her thoughts on our "First Woman" graphic novel, which tells the fictional tale of Callie Rodriguez, the first woman to explore the Moon. This historic milestone will soon become reality as the first female astronaut sets foot on the Moon as part of future NASA Artemis missions. Be inspired and explore Callie’s story:
https://www.nasa.gov/calliefirst
Graphic novel available in both English and Spanish.
Video credit: NASA/Heather Brown, Dennis Brown, Jim Zunt
La ingeniera de pruebas eléctricas de la NASA Gretchen Morales-Valle comparte su opinión sobre nuestra novela gráfica "La primera mujer", que cuenta la historia ficticia de Callie Rodríguez, la primera mujer en explorar la Luna. Este hito histórico pronto se hará realidad cuando la primera mujer astronauta visite la Luna como parte de las futuras misiones Artemis de la NASA. Inspírate y explora la historia de Callie: https://www.nasa.gov/calliefirst
Novela gráfica disponible en inglés y español.
Crédito del vídeo: NASA/Heather Brown, Dennis Brown, Jim Zunt</t>
  </si>
  <si>
    <t>DfnHt-h9D3Q</t>
  </si>
  <si>
    <t>2022 03 04</t>
  </si>
  <si>
    <t>https://youtu.be/rZLYOUVNyLI</t>
  </si>
  <si>
    <t>Ohio Students Hear from NASA Astronauts Aboard Space Station   March 2, 2022</t>
  </si>
  <si>
    <t>Students from across the state of Ohio had an opportunity to hear from NASA Expedition 66 Flight Engineers Raja Chari and Tom Marshburn as the astronauts orbited Earth aboard the International Space Station. The two astronauts answered pre-recorded questions about life and work on the orbital laboratory during an in-flight event March 2.</t>
  </si>
  <si>
    <t>rZLYOUVNyLI</t>
  </si>
  <si>
    <t>2022 02 28</t>
  </si>
  <si>
    <t>https://youtu.be/YODvuQA3bg8</t>
  </si>
  <si>
    <t>Sound Bites  Insights to Inspire   Ra-Deon Sledge   NASA Glenn Research Center</t>
  </si>
  <si>
    <t>As NASAGlenn’s chief of staff, Ra-Deon Sledge assists our leadership in operating the center. Knowing NASA’s technology impacts so many lives here on Earth serves as her everyday motivation. Her path to NASA came through a career as a singer. Hear her story. #BlackHistoryMonth</t>
  </si>
  <si>
    <t>YODvuQA3bg8</t>
  </si>
  <si>
    <t>2022 02 24</t>
  </si>
  <si>
    <t>https://youtu.be/rdlGgzmIwSE</t>
  </si>
  <si>
    <t>Sound Bites  Insights to Inspire   Dr. Jamesa Stokes   NASA Glenn Research Center</t>
  </si>
  <si>
    <t>Knowing her work will help make flight safer and more fuel-efficient motivates materials research engineer Dr. Jamesa Stokes. Her advice: there is no single way to be a successful scientist or engineer. Don’t limit yourself—stay open to a variety of opportunities. Hear more of her advice and learn about her path to NASA. 
We’re celebrating #BlackHistoryMonth with our Sound Bites video series. Hear from members of our workforce and be inspired—their diverse experiences, insights, and talents make NASA missions possible.</t>
  </si>
  <si>
    <t>rdlGgzmIwSE</t>
  </si>
  <si>
    <t>2022 02 17</t>
  </si>
  <si>
    <t>https://youtu.be/sW7bxsILtkI</t>
  </si>
  <si>
    <t>Sound Bites  Insights to Inspire   Carl Sandifer II   NASA Glenn Research Center</t>
  </si>
  <si>
    <t>Being a part of a great team managing space science projects inspires Carl Sandifer II to get up every morning excited about his work. In this episode of Sound Bites, hear his advice for students and learn about his journey from NASA intern, to aerospace engineer, to leader.
We’re celebrating #BlackHistoryMonth with our Sound Bites video series. Hear from members of our workforce and be inspired—their diverse experiences, insights, and talents make NASA missions possible.</t>
  </si>
  <si>
    <t>sW7bxsILtkI</t>
  </si>
  <si>
    <t>2022 02 10</t>
  </si>
  <si>
    <t>https://youtu.be/j2n8e-BQWq4</t>
  </si>
  <si>
    <t>Sound Bites  Insights to Inspire   Lance Foster   NASA Glenn Research Center</t>
  </si>
  <si>
    <t>NASA aerospace engineer Lance Foster is living his childhood dream—working on technology to make really fast planes. To encourage the next generation of STEM students, he says it’s important for kids to see and connect with a person doing the work for them to see what's possible.
We’re celebrating #BlackHistoryMonth with our Sound Bites video series. Hear from members of our workforce and be inspired—their diverse experiences, insights, and talents are what make NASA missions possible.</t>
  </si>
  <si>
    <t>j2n8e-BQWq4</t>
  </si>
  <si>
    <t>2021 12 31</t>
  </si>
  <si>
    <t>https://youtu.be/XagYihRUDpU</t>
  </si>
  <si>
    <t>NASA Glenn Research Center   Year in Review 2021</t>
  </si>
  <si>
    <t>We're looking back on all we accomplished in 2021. Despite its many challenges, the year was still one of progress. #YearInReview</t>
  </si>
  <si>
    <t>XagYihRUDpU</t>
  </si>
  <si>
    <t>2021 12 02</t>
  </si>
  <si>
    <t>https://youtu.be/X4wrlFgfkXo</t>
  </si>
  <si>
    <t>A Need for Speed  Life as a Champion Racecar Driver and NASA Propulsion Facility Manager</t>
  </si>
  <si>
    <t>Engineer Mike McVetta finds a connection between his love for auto racing and his NASA career.
Video Credit: NASA/ Heather Brown with images provided by ISMA photography courtesy of Jim Feeney and Sandusky VR/360 video footage courtesy of Ad Source, Inc. and Akron Drone Services. Oswego photo courtesy of Robert Clark.</t>
  </si>
  <si>
    <t>X4wrlFgfkXo</t>
  </si>
  <si>
    <t>2021 11 04</t>
  </si>
  <si>
    <t>https://youtu.be/eqkrVpTjwLM</t>
  </si>
  <si>
    <t>CADRE of Mini Rovers Navigate Simulated Lunar Terrain   NASA Glenn Research Center</t>
  </si>
  <si>
    <t>A squad of mini rovers traversed the simulated lunar soils of NASA Glenn’s SLOPE (Simulated Lunar Operations) lab recently.  The shoebox-sized rovers were tested to see if they could navigate the conditions of hard-to-reach places such as craters and caves on the Moon.</t>
  </si>
  <si>
    <t>eqkrVpTjwLM</t>
  </si>
  <si>
    <t>2021 10 14</t>
  </si>
  <si>
    <t>https://youtu.be/Bf4zgBJk2bA</t>
  </si>
  <si>
    <t>Sound Bites  Insights to Inspire   Yajaira Sierra-Sastre</t>
  </si>
  <si>
    <t>Dr. Yajaira Sierra-Sastre doesn’t back down from challenges. From living on top of a volcano for months, to leading the design and build of new tires for Mars rovers, her curiosity for space and science are motivation to transform obstacles into opportunities. 
We’re celebrating #HispanicHeritageMonth by kicking off our new Sound Bites video series. Hear from members of our workforce—their diverse experience, insights, and talents are what make NASA missions possible.</t>
  </si>
  <si>
    <t>Bf4zgBJk2bA</t>
  </si>
  <si>
    <t>2021 10 12</t>
  </si>
  <si>
    <t>https://youtu.be/1V_fMM041_g</t>
  </si>
  <si>
    <t>Sound Bites  Insights to Inspire   Vicente Suarez</t>
  </si>
  <si>
    <t>For NASA engineer Vicente Suarez, it really is rocket science. He tests rockets, payloads, and spacecraft, including Orion, to ensure they are fit to fly into space. Loving what he does means work never feels like a chore—it's more like his playground.
We’re celebrating #HispanicHeritageMonth by kicking off our new Sound Bites video series. Hear from members of our workforce—their diverse experience, insights, and talents are what make NASA missions possible.</t>
  </si>
  <si>
    <t>1V_fMM041_g</t>
  </si>
  <si>
    <t>2021 10 07</t>
  </si>
  <si>
    <t>https://youtu.be/PRMrucQIkXU</t>
  </si>
  <si>
    <t>Sound Bites  Insights to Inspire   Gretchen Morales-Valle</t>
  </si>
  <si>
    <t>Meet NASA engineer and gaming enthusiast Gretchen Morales-Valle. Her work in our aircraft Icing Research Tunnel helps keep you safe when you fly! 
Gretchen’s advice for youth—BE YOURSELF. You don’t need to fit into a certain mold to be an engineer. 
We’re celebrating #HispanicHeritageMonth with our new Sound Bites video series. Hear from members of our workforce—their diverse experience, insights, and talents are what make NASA missions possible. Learn about more NASA people and professions: https://www.nasa.gov/about/people</t>
  </si>
  <si>
    <t>PRMrucQIkXU</t>
  </si>
  <si>
    <t>2021 09 30</t>
  </si>
  <si>
    <t>https://youtu.be/MK1cznT6yt0</t>
  </si>
  <si>
    <t>Sound Bites  Insights to Inspire   Luis Rodriguez</t>
  </si>
  <si>
    <t>On this episode of Sound Bites, NASA engineer and aspiring astronaut, Luis Rodriguez shares advice for students, and the planet he hopes to explore one day! His work converting thermal energy to electrical power for future Moon habitats, and vehicles is important for long-term lunar exploration. 
We’re celebrating #HispanicHeritageMonth by kicking off our new Sound Bites video series. Hear from members of our workforce—their diverse experience, insights, and talents are what make NASA missions possible.</t>
  </si>
  <si>
    <t>MK1cznT6yt0</t>
  </si>
  <si>
    <t>2021 09 23</t>
  </si>
  <si>
    <t>https://youtu.be/uQSbqA5CFEk</t>
  </si>
  <si>
    <t>Sound Bites  Insights to Inspire   Ashley Cantor</t>
  </si>
  <si>
    <t>We’re celebrating #HispanicHeritageMonth by kicking off our new Sound Bites video series. Hear from members of our workforce—their diverse experience, insights, and talents are what make NASA missions possible. 
Meet Ashley Cantor, as an Equal Employment Specialist, she plans and implements diversity, inclusion, and equity programs. Her job is one of a variety of careers that is not in engineering, but essential to our agency’s success. Learn about more NASA people and professions: https://www.nasa.gov/about/people</t>
  </si>
  <si>
    <t>uQSbqA5CFEk</t>
  </si>
  <si>
    <t>2021 09 22</t>
  </si>
  <si>
    <t>https://youtu.be/jFAfgAyjKPc</t>
  </si>
  <si>
    <t>Hall of Fame Inductees 2021   NASA Glenn Research Center</t>
  </si>
  <si>
    <t>NASA Glenn has selected its third class of Hall of Fame inductees. The 2021 class includes 10 former employees who elevated the center through their accomplishments or inspired others through their character.
Nominated by Glenn employees and chosen by a special committee, this year’s class coincides with the center’s 80th anniversary.
Our video highlights the work of these fine contributors, but you can read their full biographies here: https://www1.grc.nasa.gov/glenn-history/hall-of-fame/class-of-2021/</t>
  </si>
  <si>
    <t>jFAfgAyjKPc</t>
  </si>
  <si>
    <t>2021 08 19</t>
  </si>
  <si>
    <t>https://youtu.be/6kOoioPpSEE</t>
  </si>
  <si>
    <t>NASA Aeronautics   Transforming Flight</t>
  </si>
  <si>
    <t>Aviation lets us explore our world, connect with our favorite people, and get deliveries of things we need. But, with increased flight, comes emissions. NASA Aeronautics is on it! We aim to reduce emissions with new green technologies and aircraft designs. Learn how we're expanding climate change research, and testing new automation tools for greener airspace operations, and sustainable energy options for aircraft propulsion. 
https://www.nasa.gov/topics/aeronautics/index.html 
#nationalaviationday</t>
  </si>
  <si>
    <t>6kOoioPpSEE</t>
  </si>
  <si>
    <t>2021 07 18</t>
  </si>
  <si>
    <t>https://youtu.be/bj6s0DROZjI</t>
  </si>
  <si>
    <t>Celebrating the life of John Glenn and his role in the history of space technology and exploration. 
To learn more visit nasa.gov/johnglenn100</t>
  </si>
  <si>
    <t>bj6s0DROZjI</t>
  </si>
  <si>
    <t>2021 07 14</t>
  </si>
  <si>
    <t>https://youtu.be/8q9HBL41kxo</t>
  </si>
  <si>
    <t>Last flight of the Viking S-3B Aircraft   NASA Glenn Research Center 1 of 2</t>
  </si>
  <si>
    <t>S-3B Viking aircraft departs Cleveland enroute to the San Diego Air and Space Museum to be put on permanent display.
Video Credit: NASA/Bill Fletcher
To learn more, visit https://www.nasa.gov/feature/glenn/2021/NASA-retires-S-3B-Viking-research-aircraft-from-its-fleet
One of two</t>
  </si>
  <si>
    <t>8q9HBL41kxo</t>
  </si>
  <si>
    <t>https://youtu.be/TuULbRSSJOI</t>
  </si>
  <si>
    <t>Last flight of the Viking S-3B Aircraft   NASA Glenn Research Center 2 of 2</t>
  </si>
  <si>
    <t>S-3B Viking aircraft departs Cleveland enroute to the San Diego Air and Space Museum to be put on permanent display.
Video Credit: NASA/Bill Fletcher
To learn more visit: https://www.nasa.gov/feature/glenn/2021/NASA-retires-S-3B-Viking-research-aircraft-from-its-fleet</t>
  </si>
  <si>
    <t>TuULbRSSJOI</t>
  </si>
  <si>
    <t>2021 07 08</t>
  </si>
  <si>
    <t>https://youtu.be/h5UhxXxIW4Q</t>
  </si>
  <si>
    <t>NASA Glenn Research Center retires the S3-B Viking Aircraft</t>
  </si>
  <si>
    <t>When the U.S. Navy retired its fleet of S-3B Vikings from active duty in 2009, not all of them were grounded. At NASA’s Glenn Research Center in Cleveland, one S-3B was being used almost daily as a flight research aircraft. Acquired in 2004 and flown for the next 16 years on a variety of research missions, this S-3B Viking is about to fly off into the sunset and retire at the San Diego Air and Space Museum in California where it will be used to educate the public about its important role in the U.S. Navy and at NASA.</t>
  </si>
  <si>
    <t>h5UhxXxIW4Q</t>
  </si>
  <si>
    <t>2021 06 03</t>
  </si>
  <si>
    <t>https://youtu.be/SUo8QZrRggM</t>
  </si>
  <si>
    <t>State of NASA 2021  The Year of Innovation</t>
  </si>
  <si>
    <t>Today, NASA Administrator Sen. Bill Nelson, presented the #StateofNASA and shared updates about our work to improve life on Earth and explore our solar system. But, what’s @NASAGlenn got to do with it?  
Find out on June 3 at noon EDT, during the premiere of our Year of Innovation video. Submit your questions and our experts will answer them in the comments. Don’t miss a chance to #AskNASAGlenn and find out how our center in Cleveland, Ohio supports NASA’s progress on electric aircraft, and exploring the Moon, Mars and beyond!</t>
  </si>
  <si>
    <t>SUo8QZrRggM</t>
  </si>
  <si>
    <t>2021 05 07</t>
  </si>
  <si>
    <t>https://youtu.be/8GvldWevWCw</t>
  </si>
  <si>
    <t>VIPER Hits the SLOPEs   NASA Glenn Research Center</t>
  </si>
  <si>
    <t>Researchers conduct early mobility testing on an engineering model of NASA’s Volatiles Investigating Polar Exploration Rover, or VIPER, and fine-tune a newly installed OptiTrack motion tracking camera system at NASA Glenn’s Simulated Lunar Operations Lab.
Video credit: NASA/Heather Brown and Jim Zunt</t>
  </si>
  <si>
    <t>8GvldWevWCw</t>
  </si>
  <si>
    <t>2021 04 22</t>
  </si>
  <si>
    <t>https://youtu.be/Tb2j_Ndhq-8</t>
  </si>
  <si>
    <t>NASA Aeronautics   Earth Day 2021</t>
  </si>
  <si>
    <t>Aviation lets us explore our world, connect with our favorite people, and get deliveries of things we need. But, with increased flight, comes emissions. NASA Aeronautics is on it! We aim to reduce emissions with new green technologies and aircraft designs. 
This #EarthDay, learn how we're expanding climate change research, and testing new automation tools for greener airspace operations, and sustainable energy options for aircraft propulsion.
https://www.nasa.gov/topics/aeronautics/index.html</t>
  </si>
  <si>
    <t>Tb2j_Ndhq-8</t>
  </si>
  <si>
    <t>2021 04 01</t>
  </si>
  <si>
    <t>https://youtu.be/Bh320aGLnNs</t>
  </si>
  <si>
    <t>Testing the Power and Propulsion Element at NASA Glenn Research Center</t>
  </si>
  <si>
    <t>The thruster system that will propel NASA’s Gateway around the Moon was recently fired up for the first of many ground tests to ensure the Power and Propulsion Element (PPE) is ready for flight. 
NASA, along with Maxar Technologies and Busek Co., successfully completed a test of the 6-kilowatt (kW) solar electric propulsion (SEP) subsystem destined for the PPE. The hot fire tests were funded by NASA’s Space Technology Mission Directorate, which helps foster the development of commercial space capabilities, and included multiple start-ups and shutdowns and other flight-like scenarios to demonstrate the system is ready for the transit to the Moon and extended operations there
Learn more at: https://www.nasa.gov/feature/glenn/2021/we-are-fired-up-gateway-propulsion-system-passes-first-test</t>
  </si>
  <si>
    <t>Bh320aGLnNs</t>
  </si>
  <si>
    <t>2021 03 12</t>
  </si>
  <si>
    <t>https://youtu.be/iQkgATPMvKQ</t>
  </si>
  <si>
    <t>In Celebration of Women at NASA   NASA Glenn Research Center</t>
  </si>
  <si>
    <t>We're celebrating women at @NASA who make history every day. Continue to drive innovation and push the envelope to inspire girls all over the world. Read the incredible stories of @WomenNASA
https://nasa.gov/women
#IWD2021</t>
  </si>
  <si>
    <t>iQkgATPMvKQ</t>
  </si>
  <si>
    <t>2021 03 05</t>
  </si>
  <si>
    <t>https://youtu.be/D699vAuM9MY</t>
  </si>
  <si>
    <t>NASA Glenn   2021 Guided Virtual Facility Tours</t>
  </si>
  <si>
    <t>NASA’s Glenn Research Center is excited to offer guided virtual facility tours for the 2021 season. From April through October, join us as we explore our world-class facilities and celebrate Glenn’s 80th Anniversary. 
For more details visit: https://www.nasa.gov/glenn/guided-virtualtours/2021/nasa-glenn-guided-virtual-tours-frequently-asked-questions</t>
  </si>
  <si>
    <t>D699vAuM9MY</t>
  </si>
  <si>
    <t>2021 02 17</t>
  </si>
  <si>
    <t>https://youtu.be/_-52WXRPpvc</t>
  </si>
  <si>
    <t>NASA’s Neil A. Armstrong Test Facility</t>
  </si>
  <si>
    <t>NASA’s Neil A. Armstrong Test Facility is a remote test facility located on 6,400 acres in Sandusky, Ohio. Neil Armstrong Test Facility is home to four world-class test facilities, including world's most powerful space simulation facility.</t>
  </si>
  <si>
    <t>_-52WXRPpvc</t>
  </si>
  <si>
    <t>2021 02 05</t>
  </si>
  <si>
    <t>https://youtu.be/F6V7opj4eg8</t>
  </si>
  <si>
    <t>Intern Insights   NASA Glenn Research Center</t>
  </si>
  <si>
    <t>Working remotely from different corners of the country hasn't stopped our interns at NASA's Glenn Research Center. Here's a quick look at their virtual experience last year.
The deadline for Summer 2021 internships is March 5: https://intern.nasa.gov</t>
  </si>
  <si>
    <t>F6V7opj4eg8</t>
  </si>
  <si>
    <t>2021 01 23</t>
  </si>
  <si>
    <t>https://youtu.be/vcL4AWzcb_M</t>
  </si>
  <si>
    <t>Happy 80th Anniversary NASA Glenn Research Center from Center Director Dr. Marla Perez Davis.</t>
  </si>
  <si>
    <t>Center Director Marla Perez Davis wishes a Happy 80th Anniversary to NASA Glenn Research Center.  80 Years of Pushing Boundaries and Breaking Barriers.</t>
  </si>
  <si>
    <t>vcL4AWzcb_M</t>
  </si>
  <si>
    <t>2021 01 22</t>
  </si>
  <si>
    <t>https://youtu.be/m7-dEGGJlL8</t>
  </si>
  <si>
    <t>Happy 80th Anniversary NASA Glenn Research Center from Betsy Kling</t>
  </si>
  <si>
    <t>Betsy Kling wishes a Happy 80th Anniversary to NASA Glenn Research Center.  80 Years of Pushing Boundaries and Breaking Barriers.</t>
  </si>
  <si>
    <t>m7-dEGGJlL8</t>
  </si>
  <si>
    <t>https://youtu.be/QmRbFNcp8Cs</t>
  </si>
  <si>
    <t>Happy 80th Anniversary NASA Glenn Research Center from WTAM's Bill Wills</t>
  </si>
  <si>
    <t>Bill Wills from WTAM Radio in Cleveland, Ohio wishes NASA Glenn Research Center a happy 80th anniversary.</t>
  </si>
  <si>
    <t>QmRbFNcp8Cs</t>
  </si>
  <si>
    <t>2021 01 21</t>
  </si>
  <si>
    <t>https://youtu.be/pwEF_IXBeo8</t>
  </si>
  <si>
    <t>Saffire Ignites New Discoveries in Space   NASA Glenn Research Center</t>
  </si>
  <si>
    <t>A sample of polymethyl methacrylate, also known as Plexiglas, was burned in the Saffire-V experiment. Ribs were manufactured into the material to see how the flame behaved when small structures were incorporated into larger materials. Researchers discovered that fires in microgravity typically grow and burn faster on the thinner ribs and materials as opposed to thicker samples on the right.</t>
  </si>
  <si>
    <t>pwEF_IXBeo8</t>
  </si>
  <si>
    <t>https://youtu.be/lHWQXG8IWXI</t>
  </si>
  <si>
    <t>Happy 80th Anniversary NASA Glenn Research Center from Cleveland State University</t>
  </si>
  <si>
    <t>Harlan Sands wishes NASA Glenn Research Center a happy 80th anniversary on behalf of Cleveland State University.</t>
  </si>
  <si>
    <t>lHWQXG8IWXI</t>
  </si>
  <si>
    <t>https://youtu.be/qR38q2428Pg</t>
  </si>
  <si>
    <t>Happy 80th Anniversary NASA Glenn Research Center from Cleveland Metropolitan School District</t>
  </si>
  <si>
    <t>The Cleveland Metropolitan School District wishes NASA Glenn Research Center a happy 80th anniversary.</t>
  </si>
  <si>
    <t>qR38q2428Pg</t>
  </si>
  <si>
    <t>https://youtu.be/TCRrtSSCzbI</t>
  </si>
  <si>
    <t>Happy 80th Anniversary NASA Glenn Research Center from Cleveland Public Library</t>
  </si>
  <si>
    <t>Cleveland Public Library wishes a happy 80th anniversary to NASA Glenn Research Center.</t>
  </si>
  <si>
    <t>TCRrtSSCzbI</t>
  </si>
  <si>
    <t>2021 01 19</t>
  </si>
  <si>
    <t>https://youtu.be/t3iCp8SC0-s</t>
  </si>
  <si>
    <t>Happy 80th Anniversary  NASA Glenn Research Center from Great Lakes Science Center</t>
  </si>
  <si>
    <t>Great Lakes Science Center in Cleveland, Ohio sends 80th anniversary greetings to NASA Glenn Research Center.</t>
  </si>
  <si>
    <t>t3iCp8SC0-s</t>
  </si>
  <si>
    <t>https://youtu.be/A8W2g86LfIU</t>
  </si>
  <si>
    <t>Happy 80th Anniversary NASA Glenn Research Center from Girl Scouts</t>
  </si>
  <si>
    <t>The Girl Scouts of North East Ohio wish NASA Glenn Research Center a happy 80th anniversary.</t>
  </si>
  <si>
    <t>A8W2g86LfIU</t>
  </si>
  <si>
    <t>https://youtu.be/-u9oaEmoNXk</t>
  </si>
  <si>
    <t>Happy 80th Anniversary NASA Glenn Research Center from COSI</t>
  </si>
  <si>
    <t>President and CEO Frederic Bertley wishes NASA Glenn Research Center a happy 80th anniversary on behalf of the Center of Science and Industry (COSI).</t>
  </si>
  <si>
    <t>-u9oaEmoNXk</t>
  </si>
  <si>
    <t>2021 01 18</t>
  </si>
  <si>
    <t>https://youtu.be/MEO2XBNGexU</t>
  </si>
  <si>
    <t>Happy 80th Anniversary NASA Glenn Research Center from NASA Astronauts</t>
  </si>
  <si>
    <t>NASA Astronauts send their 80th anniversary greetings to NASA Glenn Research Center.</t>
  </si>
  <si>
    <t>MEO2XBNGexU</t>
  </si>
  <si>
    <t>2021 01 17</t>
  </si>
  <si>
    <t>https://youtu.be/9PSwoY1Nl4Q</t>
  </si>
  <si>
    <t>Happy 80th Anniversary NASA Glenn Research Center from Bob Pearce</t>
  </si>
  <si>
    <t>Bob Pearce, Associate Administrator for NASA's Aeronautics Research Mission Directorate, wishes a happy 80th anniversary to NASA Glenn Research Center.</t>
  </si>
  <si>
    <t>9PSwoY1Nl4Q</t>
  </si>
  <si>
    <t>https://youtu.be/KKdZCBOwDbo</t>
  </si>
  <si>
    <t>Happy 80th Anniversary NASA Glenn Research Center from Kathy Lueders</t>
  </si>
  <si>
    <t>Kathryn Lueders, Associate Administrator of the Human Exploration and Operations (HEO) Mission Directorate, wishes NASA Glenn Research Center a happy 80th anniversary.</t>
  </si>
  <si>
    <t>KKdZCBOwDbo</t>
  </si>
  <si>
    <t>2021 01 16</t>
  </si>
  <si>
    <t>https://youtu.be/5uPnTP0X6Hc</t>
  </si>
  <si>
    <t>Happy 80th Anniversary NASA Glenn Research Center from Bob Gibbs</t>
  </si>
  <si>
    <t>Robert (Bob) Gibbs, the Associate Administrator for the Mission Support Directorate (MSD) at NASA, wishes NASA Glenn Research Center a Happy 80th Anniversary.</t>
  </si>
  <si>
    <t>5uPnTP0X6Hc</t>
  </si>
  <si>
    <t>https://youtu.be/99IiiT8cK0k</t>
  </si>
  <si>
    <t>Happy 80th Anniversary NASA Glenn Research Center from Mike Kincaid</t>
  </si>
  <si>
    <t>Mike Kincaid, Associate Administrator, Office of STEM Engagement at NASA, wishes NASA Glenn Research Center a Happy 80th anniversary.</t>
  </si>
  <si>
    <t>99IiiT8cK0k</t>
  </si>
  <si>
    <t>2020 11 24</t>
  </si>
  <si>
    <t>https://youtu.be/CVXv-_tV8Ys</t>
  </si>
  <si>
    <t>Artemis--Ready for Flight</t>
  </si>
  <si>
    <t>We’re thankful for the opportunity to explore.  
One year ago today, NASA’s Orion Spacecraft arrived in Ohio and began a journey to our Plum Brook Station facility in Sandusky, Ohio. There, the vehicle was put through a series of tests to ensure it’s ready to fly for the Artemis I mission to the Moon and back.  
Today, we highlight some of the people behind the immense effort to, once again, land humans on the Moon. Watch now and meet a few dedicated members of our NASA family.
To learn more about our mission to land the first woman and the next man on the Moon, visit https://www.nasa.gov/specials/artemis/.
Plum Brook Station was renamed the Neil A. Armstrong Test Facility on December 30, 2020.
Video credit: NASA/ Jim Zunt</t>
  </si>
  <si>
    <t>CVXv-_tV8Ys</t>
  </si>
  <si>
    <t>2020 09 17</t>
  </si>
  <si>
    <t>https://youtu.be/v5RLhcG5-Xw</t>
  </si>
  <si>
    <t>NASA Glenn Artemis Roundtable   Section 2 – Inspiration</t>
  </si>
  <si>
    <t>Dr. Marla Pérez-Davis, director of NASA’s Glenn Research Center, joins Dr. Dionne Hernandez-Lugo, Vicente Suarez, and Rafael Garcia to learn about their work on the Artemis program. Part 2 of 4.</t>
  </si>
  <si>
    <t>v5RLhcG5-Xw</t>
  </si>
  <si>
    <t>2020 09 16</t>
  </si>
  <si>
    <t>https://youtu.be/OoS866Sj4Zg</t>
  </si>
  <si>
    <t>NASA Glenn Artemis Roundtable   Section 1 - Artemis Next Steps in Space</t>
  </si>
  <si>
    <t>Dr. Marla Pérez-Davis, director of NASA’s Glenn Research Center, joins Dr. Dionne Hernandez-Lugo, Vicente Suarez, and Rafael Garcia to learn about their work on the Artemis program. Part 1 of 4</t>
  </si>
  <si>
    <t>OoS866Sj4Zg</t>
  </si>
  <si>
    <t>https://youtu.be/_yUo2oYwpAo</t>
  </si>
  <si>
    <t>NASA Glenn Artemis Roundtable   Section 3 - Technologies of the Future and Artemis</t>
  </si>
  <si>
    <t>Dr. Marla Pérez-Davis, director of NASA’s Glenn Research Center, joins Dr. Dionne Hernandez-Lugo, Vicente Suarez, and Rafael Garcia to learn about their work on the Artemis program. Part 3 of 4.</t>
  </si>
  <si>
    <t>_yUo2oYwpAo</t>
  </si>
  <si>
    <t>https://youtu.be/SFlZb6qkPtw</t>
  </si>
  <si>
    <t>NASA Glenn Artemis Roundtable   Section 4 - Inspiring the Next Generation</t>
  </si>
  <si>
    <t>Dr. Marla Pérez-Davis, director of NASA’s Glenn Research Center, joins Dr. Dionne Hernandez-Lugo, Vicente Suarez, and Rafael Garcia to learn about their work on the Artemis program. Part 4 of 4.</t>
  </si>
  <si>
    <t>SFlZb6qkPtw</t>
  </si>
  <si>
    <t>2020 06 17</t>
  </si>
  <si>
    <t>https://youtu.be/dXwTfrDq0X8</t>
  </si>
  <si>
    <t>Congratulations to the Class of 2020   NASA Glenn Research Center</t>
  </si>
  <si>
    <t>NASA Glenn director Dr. Marla Pérez-Davis congratulates the graduating class of 2020.</t>
  </si>
  <si>
    <t>dXwTfrDq0X8</t>
  </si>
  <si>
    <t>2020 05 20</t>
  </si>
  <si>
    <t>https://youtu.be/lvJ78l9ZJ_E</t>
  </si>
  <si>
    <t>NASA's Spacecraft Fire Safety Demonstration Project, Saffire IV</t>
  </si>
  <si>
    <t>NASA ignited another set of space fire experiments last week when Saffire IV lit a number of longer, stronger flames inside Northrop Grumman’s Cygnus cargo spacecraft. 
Saffire, NASA’s Spacecraft Fire Safety Demonstration Project, is a series of six experiments that investigate how fires grow and spread in space, especially aboard future spacecraft bound for the Moon and Mars.
During the Saffire IV experiment, researchers burned a sample of SIBAL cloth, a composite of 75% cotton and 25% fiberglass. As the flame spreads shortly after ignition, you can see bright speckles behind, which are glowing char on the cloth.</t>
  </si>
  <si>
    <t>lvJ78l9ZJ_E</t>
  </si>
  <si>
    <t>2020 05 05</t>
  </si>
  <si>
    <t>https://youtu.be/jvX-EoDz3hg</t>
  </si>
  <si>
    <t>Machine Learning and Simulations Support NASA Astronaut Health</t>
  </si>
  <si>
    <t>NASA is moving forward with its Artemis program to return humans to the Moon, to stay. Learn how scientists and engineers at Glenn Research Center are using sophisticated computational modeling techniques to understand risks to astronaut health.</t>
  </si>
  <si>
    <t>jvX-EoDz3hg</t>
  </si>
  <si>
    <t>2020 04 01</t>
  </si>
  <si>
    <t>https://youtu.be/OKAzQM0h6b0</t>
  </si>
  <si>
    <t>NASA Glenn Virtual Tours</t>
  </si>
  <si>
    <t>Get an inside look at NASA Glenn Research Center. From wind tunnels, to drop towers and vacuum chambers, our virtual tours offer you a 360-degree view behind the scenes of our world-class facilities and labs. It’s where we simulate aircraft flight conditions on Earth and the harshest conditions found in our solar system. Explore for yourself at: www.nasa.gov/glennvirtualtours.</t>
  </si>
  <si>
    <t>OKAzQM0h6b0</t>
  </si>
  <si>
    <t>2020 01 13</t>
  </si>
  <si>
    <t>https://youtu.be/F_qYYE3i2ww</t>
  </si>
  <si>
    <t>NASA’s New Moon Rover Tested in Lunar Operations Lab</t>
  </si>
  <si>
    <t>An engineering model of the Volatiles Investigating Polar Exploration Rover, or VIPER, is tested in the Simulated Lunar Operations Laboratory at NASA’s Glenn Research Center in Cleveland, Ohio. About the size of a golf cart, VIPER is a mobile robot that will roam around the Moon’s South Pole looking for water ice in the region and for the first time ever, actually sample the water ice at the same pole where the first woman and next man will land in 2024 under the Artemis program. 
The large, adjustable soil bin contains lunar simulant and allows engineers to mimic the Moon’s terrain. Engineers from NASA’s Johnson Space Center in Houston, where the rover was designed and built, joined the Glenn team to complete the tests. Test data will be used to evaluate the traction of the vehicle and wheels, determine the power requirements for a variety of maneuvers and compare methods of traversing steep slopes. Respirators are worn by researchers to protect against the airborne silica that is present during testing.  
VIPER is a collaboration within and beyond the agency. NASA's Ames Research Center in Silicon Valley is managing the project, leading the mission’s science, systems engineering, real-time rover surface operations and software. The rover’s instruments are provided by Ames, NASA’s Kennedy Space Center in Florida and commercial partner, Honeybee Robotics in California. The spacecraft, lander and launch vehicle that will deliver VIPER to the surface of the Moon will be provided through NASA’s Commercial Lunar Payload Services program, delivering science and technology payloads to and near the Moon.   
Video Credit: NASA / James Zunt, Alcyon Technical Services</t>
  </si>
  <si>
    <t>F_qYYE3i2ww</t>
  </si>
  <si>
    <t>2019 12 18</t>
  </si>
  <si>
    <t>https://youtu.be/s39Kl0ruj1Y</t>
  </si>
  <si>
    <t>Orion Spacecraft for Artemis I transported to NASA’s Plum Brook Station</t>
  </si>
  <si>
    <t>The Orion spacecraft for Artemis I flew into Mansfield Lahm Airport on Sunday, Nov. 24, aboard NASA’s Super Guppy aircraft from NASA’s Kennedy Space Center in Florida. 
After unloading Orion at the airport, the transportation team drove the spacecraft across Northeast Ohio’s new space corridor. NASA Glenn worked with the Ohio Department of Transportation and local utility companies to clear more than 700 overhead lines from the 41-mile stretch of rural highway between Mansfield and NASA’s Plum Brook Station.
The spacecraft arrived in Sandusky, Ohio, on Tuesday, Nov. 26 where engineers installed it in a thermal vacuum chamber for the final stretch of major testing before the Artemis I launch. 
Plum Brook Station was renamed the Neil A. Armstrong Test Facility on December 30, 2020.
Video Credit: NASA/ James Zunt</t>
  </si>
  <si>
    <t>s39Kl0ruj1Y</t>
  </si>
  <si>
    <t>2019 12 10</t>
  </si>
  <si>
    <t>https://youtu.be/wnT5q2_1HNc</t>
  </si>
  <si>
    <t>Orion Spacecraft for Artemis I Installed in Vacuum Chamber at NASA's Plum Brook Station</t>
  </si>
  <si>
    <t>The Orion spacecraft for Artemis I is prepared for testing at NASA’s Plum Brook Station.  In this time-lapse video, the spacecraft (crew module and European-built service module) is installed in a thermal vacuum chamber where it will be subjected to temperatures ranging from -250 to 300 degrees Fahrenheit to ensure it can withstand the harsh environment of space during Artemis missions. These extreme temperatures simulate flying in-and-out of sunlight and shadow in space. The spacecraft is surrounded by a thermal cage, called Heat Flux, which is a specially-designed system that heats specific parts of the spacecraft at any given time. Orion will also be surrounded on all sides by a set of large panels, called a cryogenic-shroud, that will provide the cold background temperatures of space.
Plum Brook Station was renamed the Neil A. Armstrong Test Facility on December 30, 2020.</t>
  </si>
  <si>
    <t>wnT5q2_1HNc</t>
  </si>
  <si>
    <t>2019 12 04</t>
  </si>
  <si>
    <t>https://youtu.be/vZolTxoTibo</t>
  </si>
  <si>
    <t>Orion spacecraft arrives at NASA’s Plum Brook Station, now Neil A. Armstrong Test Facility.</t>
  </si>
  <si>
    <t>The Orion spacecraft for Artemis I arrived at NASA’s Plum Brook Station in Sandusky, Ohio, on Tuesday, Nov. 26 for the final stretch of major testing before integration with the Space Launch System rocket for the Artemis I launch. Orion will undergo thermal and electromagnetic testing in our Space Environments Complex. 
The spacecraft flew into Mansfield Lahm Airport on Sunday, Nov. 24, aboard the agency’s Super Guppy from NASA’s Kennedy Space Center in Florida. 
After unloading Orion at the airport, the transportation team drove the spacecraft across Northeast Ohio’s new space corridor. NASA Glenn worked with the Ohio Department of Transportation and local utility companies to clear more than 700 overhead lines from the 41-mile stretch of rural highway between Mansfield and Plum Brook Station.  
Plum Brook Station was renamed the Neil A. Armstrong Test Facility on December 30, 2020.
Video Credit: NASA/ James Zunt, Dennis Brown, William Fletcher</t>
  </si>
  <si>
    <t>vZolTxoTibo</t>
  </si>
  <si>
    <t>https://youtu.be/r6Jkazvnqbg</t>
  </si>
  <si>
    <t>Orion spacecraft arrives at Mansfield Lahm Regional Airport</t>
  </si>
  <si>
    <t>The Orion spacecraft for Artemis I arrived at Mansfield’s Lahm Regional Airport on Sunday, Nov. 24 in NASA’s Super Guppy aircraft. The spacecraft is headed to NASA’s Plum Brook Station in Sandusky, Ohio for the final stretch of major testing before integration with the Space Launch System rocket for the Artemis I launch. Orion will undergo thermal and electromagnetic testing in our Space Environments Complex. 
Plum Brook Station was renamed the Neil A. Armstrong Test Facility on December 30, 2020.
Video Credit: NASA/ James Zunt, Dennis Brown, William Fletcher</t>
  </si>
  <si>
    <t>r6Jkazvnqbg</t>
  </si>
  <si>
    <t>2019 10 04</t>
  </si>
  <si>
    <t>https://youtu.be/_plOubyV6OM</t>
  </si>
  <si>
    <t>Powering Flight Innovation   NASA Glenn Research Center</t>
  </si>
  <si>
    <t>Every U.S. aircraft has NASA technology on board, which has made flight safer, quieter and more fuel efficient. Today, NASA is investing in Electrified Aircraft Propulsion research as part of its portfolio to improve the fuel efficiency, emissions and noise levels in commercial transport aircraft. And, we’re building our first-ever all-electric X-plane, the X-57 Maxwell.
In this presentation from our 2019 Evening with the Stars event, NASA engineer David Avanesian explains our strategy to work with industry partners and continue transforming aviation for benefits worldwide. 
Credits: NASA</t>
  </si>
  <si>
    <t>_plOubyV6OM</t>
  </si>
  <si>
    <t>https://youtu.be/dfOvZygyiCo</t>
  </si>
  <si>
    <t>Flight of the Gateway and the Power and Propulsion Element    NASA Glenn Research Center</t>
  </si>
  <si>
    <t>In this presentation from our 2019 Evening with the Stars event, NASA engineer Melissa McGuire explains the Gateway and how we’ll use it to build our lunar outpost, the cornerstone of NASA’s sustainable and reusable Artemis exploration architecture on and around the Moon.
Credits: NASA</t>
  </si>
  <si>
    <t>dfOvZygyiCo</t>
  </si>
  <si>
    <t>https://youtu.be/uueQd6oJMgM</t>
  </si>
  <si>
    <t>Sustainable Exploration  A New Paradigm   NASA Glenn Research Center</t>
  </si>
  <si>
    <t>This time, when we go to the Moon, we’re going to stay. How can we create a sustainable human presence on another planetary body? How would future lunar explorers gain access to enough life-sustaining resources like oxygen, water and fuel? In this presentation from our 2019 Evening with the Stars event, NASA engineer Diane Linne explains our plans to gather and cultivate the necessary resources for astronauts on the lunar surface, and the methods and technologies we’re developing to enable this capability. 
Credits: NASA</t>
  </si>
  <si>
    <t>uueQd6oJMgM</t>
  </si>
  <si>
    <t>2019 09 13</t>
  </si>
  <si>
    <t>https://youtu.be/mtbzw1dnytQ</t>
  </si>
  <si>
    <t>Orion spacecraft testing at NASA Glenn's Plum Brook Station, now the Neil A. Armstrong Test Facility</t>
  </si>
  <si>
    <t>The Orion spacecraft for Artemis I will head to Ohio for the final stretch of major testing before integration with the Space Launch System rocket for launch.
A team of engineers and technicians stand ready to test the spacecraft, consisting of the crew and service modules, under simulated extreme in-space conditions in the world’s premier space environments test facility at NASA’s Plum Brook Station in Sandusky, Ohio.
Plum Brook Station was renamed the Neil A. Armstrong Test Facility on December 30, 2020.</t>
  </si>
  <si>
    <t>mtbzw1dnytQ</t>
  </si>
  <si>
    <t>2019 08 13</t>
  </si>
  <si>
    <t>https://youtu.be/9-WXFsLjYa4</t>
  </si>
  <si>
    <t>NASA’s Supersonic X-plane Completes Testing at NASA Glenn Wind Tunnel.</t>
  </si>
  <si>
    <t>A scale model of the X-59 QueSST, NASA’s supersonic X-plane, recently completed a test at NASA Glenn’s 8-foot by 6-foot supersonic wind tunnel. This test was used to verify the performance of the aircraft’s unique top-mounted engine through various flight conditions, from takeoff to nearly one and half times the speed of sound (Mach 1.4). The tests were successful in demonstrating the X-59’s engine will perform as expected when it begins initial flight testing in 2021.</t>
  </si>
  <si>
    <t>9-WXFsLjYa4</t>
  </si>
  <si>
    <t>2019 07 25</t>
  </si>
  <si>
    <t>https://youtu.be/xY3k2imRFK8</t>
  </si>
  <si>
    <t>Hear from NASA Glenn Interns on National Intern Day</t>
  </si>
  <si>
    <t>Working in labs all across NASA Glenn Research Center – from human resources to facilities to propulsion systems and beyond – and coming from colleges as near as the University of Akron and as far away as the University of Hawaii, NASA interns solve real problems at Glenn Research Center. We talked with 12 interns about their experiences at NASA Glenn.</t>
  </si>
  <si>
    <t>xY3k2imRFK8</t>
  </si>
  <si>
    <t>2019 07 09</t>
  </si>
  <si>
    <t>https://youtu.be/ThkZEACxLp8</t>
  </si>
  <si>
    <t>NASA Glenn facilities let researchers run vehicles, spacecraft through the rigors of space..</t>
  </si>
  <si>
    <t>From the Apollo program to today, engineers at NASA Glenn have world-class facilities to test, shake, blast and put spacecraft in conditions designed to replicate the stresses of space. Now, at the world’s largest space vacuum chamber, the Orion spacecraft – the backbone of NASA’s deep-space exploration – is tested. 
Plum Brook Station was renamed the Neil A. Armstrong Test Facility on December 30, 2020.</t>
  </si>
  <si>
    <t>ThkZEACxLp8</t>
  </si>
  <si>
    <t>https://youtu.be/ASlXBgKMxGo</t>
  </si>
  <si>
    <t>Lunar Exploration and NASA Glenn – Then and Now.</t>
  </si>
  <si>
    <t>Researchers at NASA Glenn have solved problems enabling everything from the rocket design that propelled Apollo and the Lunar Module into space to conducting experiments about how liquids and fire behave in microgravity. As NASA moves forward with sustainable lunar exploration, we’re developing exercise equipment and techniques to battle bone loss and muscle atrophy and finding ways to improve air quality for astronauts.</t>
  </si>
  <si>
    <t>ASlXBgKMxGo</t>
  </si>
  <si>
    <t>https://youtu.be/sT3K9Q42sC4</t>
  </si>
  <si>
    <t>Ohio’s aviation pioneers inspire the next generation of astronauts.</t>
  </si>
  <si>
    <t>From the Wright brothers to astronauts John Glenn and Neil Armstrong, Ohio’s roots in aviation and spaceflight run deep. One generation inspiring the next. Today, Ohioans are ready to send the next generation back to the Moon and onto Mars by developing the technology needed to get them there.</t>
  </si>
  <si>
    <t>sT3K9Q42sC4</t>
  </si>
  <si>
    <t>https://youtu.be/UxTPoDgUxpE</t>
  </si>
  <si>
    <t>NASA Glenn technology enabled Apollo and will propel future missions.</t>
  </si>
  <si>
    <t>Advancements made by researchers in Cleveland, Ohio such as propulsion technology and liquid hydrogen-liquid oxygen propellant, helped make the Apollo mission possible. Today, NASA Glenn Research Center builds on this legacy as it develops solar electric propulsion systems that will propel the Gateway in orbit around the Moon. Gateway – a temporary home and office for astronauts – enables them to access the entire surface of the Moon.</t>
  </si>
  <si>
    <t>UxTPoDgUxpE</t>
  </si>
  <si>
    <t>2019 06 26</t>
  </si>
  <si>
    <t>https://youtu.be/77ULPBIkO60</t>
  </si>
  <si>
    <t>NASA Glenn Research Center 9 x 15 Wind Tunnel</t>
  </si>
  <si>
    <t>Acoustic improvement project on NASA Glenn 9 x 15 Wind Tunnel animation. Take a virtual tour of the 9-by 15-Low-Speed Wind Tunnel here: https://www.nasa.gov/specials/9x15360/</t>
  </si>
  <si>
    <t>77ULPBIkO60</t>
  </si>
  <si>
    <t>2019 05 08</t>
  </si>
  <si>
    <t>https://youtu.be/6MtAa7YkfC8</t>
  </si>
  <si>
    <t>Kilopower—A New Lunar Power System   NASA Glenn</t>
  </si>
  <si>
    <t>In preparation of establishing a sustainable presence on the Moon by 2028, NASA is developing new technologies that will let astronauts land, live and explore the surface. In this video, Marc Gibson of NASA’s Glenn Research Center in Cleveland describes Kilopower, a power system to enable long-duration stays on planetary surfaces, including the Moon and Mars.</t>
  </si>
  <si>
    <t>6MtAa7YkfC8</t>
  </si>
  <si>
    <t>2018 12 07</t>
  </si>
  <si>
    <t>https://youtu.be/3szehurKzZI</t>
  </si>
  <si>
    <t>NASA Earth and Space Air Prize Competition</t>
  </si>
  <si>
    <t>NASA, in collaboration with the Robert Wood Johnson Foundation, selected Applied Particle Technology, LLC as the $100,000 grand-prize winner of its Earth and Space Air Prize Competition. Participants were tasked to develop robust, efficient sensors to detect tiny airborne particles, known as aerosols, for space and Earth environments. From the initial 20 proposals, three finalists were awarded $50,000 to build a functioning prototype and test designs at NASA Glenn.</t>
  </si>
  <si>
    <t>3szehurKzZI</t>
  </si>
  <si>
    <t>2018 10 03</t>
  </si>
  <si>
    <t>https://youtu.be/bkJt6nB_JM0</t>
  </si>
  <si>
    <t>Propulsion Systems Laboratory Icing Test   NASA Glenn Research Center</t>
  </si>
  <si>
    <t>An airfoil is inserted into the test section inside of NASA Glenn’s Propulsion Systems Laboratory where it is exposed to two icing sprays. Researchers at Glenn create icing cloud conditions and test jet engine components in order to see what kind of ice accretion forms in various conditions. (no audio)</t>
  </si>
  <si>
    <t>bkJt6nB_JM0</t>
  </si>
  <si>
    <t>2018 10 01</t>
  </si>
  <si>
    <t>https://youtu.be/a2KzT4Z3qyY</t>
  </si>
  <si>
    <t>Janet Kavandi - Women at Glenn  60 Seconds for the 60th</t>
  </si>
  <si>
    <t>In 2018, NASA is celebrating its 60th anniversary. One way we’re celebrating is exploring the unique stories of the women at NASA. What advice do they have for the next generation? What do they love about their work? What do they want their legacy to be? Watch our Women at Glenn: 60 Seconds for the 60th video series to hear their inspiring stories.</t>
  </si>
  <si>
    <t>a2KzT4Z3qyY</t>
  </si>
  <si>
    <t>2018 09 27</t>
  </si>
  <si>
    <t>https://youtu.be/itAwIPMWA3o</t>
  </si>
  <si>
    <t>Marla Perez Davis - Women at Glenn  60 Seconds for the 60th</t>
  </si>
  <si>
    <t>itAwIPMWA3o</t>
  </si>
  <si>
    <t>2018 09 24</t>
  </si>
  <si>
    <t>https://youtu.be/tZOiNjCWgq0</t>
  </si>
  <si>
    <t>Janet Lane - Women at Glenn  60 Seconds for the 60th</t>
  </si>
  <si>
    <t>In 2018, NASA is celebrating its 60th anniversary. One way we’re celebrating is exploring the unique stories of the women at NASA. What advice do they have for the next generation? What do they love about their work? What do they want their legacy to be? Watch our Women at Glenn: 60 Seconds for the 60th video series to hear their inspiring stories</t>
  </si>
  <si>
    <t>tZOiNjCWgq0</t>
  </si>
  <si>
    <t>2018 09 21</t>
  </si>
  <si>
    <t>https://youtu.be/MQo7xMxcP1U</t>
  </si>
  <si>
    <t>Audrey Gonzalez - Women at Glenn  60 Seconds for the 60th</t>
  </si>
  <si>
    <t>MQo7xMxcP1U</t>
  </si>
  <si>
    <t>https://youtu.be/h4SCp5vfxH0</t>
  </si>
  <si>
    <t>Phyllis Alexander - Women at Glenn  60 Seconds for the 60th</t>
  </si>
  <si>
    <t>h4SCp5vfxH0</t>
  </si>
  <si>
    <t>https://youtu.be/rBLmm6SbA6M</t>
  </si>
  <si>
    <t>Xynique Sims - Women at Glenn  60 Seconds for the 60th</t>
  </si>
  <si>
    <t>rBLmm6SbA6M</t>
  </si>
  <si>
    <t>https://youtu.be/Rg6kmUWNSGk</t>
  </si>
  <si>
    <t>Tina Jicha - Women at Glenn  60 Seconds for the 60th</t>
  </si>
  <si>
    <t>Rg6kmUWNSGk</t>
  </si>
  <si>
    <t>https://youtu.be/ogBPDQ13xfU</t>
  </si>
  <si>
    <t>Sue Motil  - Women at Glenn  60 Seconds for the 60th</t>
  </si>
  <si>
    <t>ogBPDQ13xfU</t>
  </si>
  <si>
    <t>https://youtu.be/0cG_gA-IjiY</t>
  </si>
  <si>
    <t>Rochelle May - Women at Glenn  60 Seconds for the 60th</t>
  </si>
  <si>
    <t>0cG_gA-IjiY</t>
  </si>
  <si>
    <t>https://youtu.be/k1XtzuyvT-0</t>
  </si>
  <si>
    <t>Melissa Perry - Women at Glenn  60 Seconds for the 60th</t>
  </si>
  <si>
    <t>k1XtzuyvT-0</t>
  </si>
  <si>
    <t>https://youtu.be/zNyW-pbyzm4</t>
  </si>
  <si>
    <t>Maria Choi - Women at Glenn  60 Seconds for the 60th</t>
  </si>
  <si>
    <t>zNyW-pbyzm4</t>
  </si>
  <si>
    <t>https://youtu.be/arWctJSEaB8</t>
  </si>
  <si>
    <t>Linda Moore - Women at Glenn  60 Seconds for the 60th</t>
  </si>
  <si>
    <t>arWctJSEaB8</t>
  </si>
  <si>
    <t>https://youtu.be/7CJEAv6kjHs</t>
  </si>
  <si>
    <t>Judy Van Zante - Women at Glenn  60 Seconds for the 60th</t>
  </si>
  <si>
    <t>7CJEAv6kjHs</t>
  </si>
  <si>
    <t>https://youtu.be/DOQFKbFLZuw</t>
  </si>
  <si>
    <t>Jacquelynne Houts - Women at Glenn  60 Seconds for the 60th</t>
  </si>
  <si>
    <t>DOQFKbFLZuw</t>
  </si>
  <si>
    <t>https://youtu.be/gmKpHDCfEJA</t>
  </si>
  <si>
    <t>Diana Centeno Gomez  - Women at Glenn  60 Seconds for the 60th</t>
  </si>
  <si>
    <t>gmKpHDCfEJA</t>
  </si>
  <si>
    <t>2018 09 14</t>
  </si>
  <si>
    <t>https://youtu.be/HMDSE05Uh0M</t>
  </si>
  <si>
    <t>NASA Prepares for Orion’s Ascent Abort-2 Test</t>
  </si>
  <si>
    <t>NOTE: Previously recorded live video
In this Aug. 21 Facebook live video from NASA Glenn Research Center’s Plum Brook Station in Sandusky, Ohio, we take viewers inside our Space Environments Complex. This complex houses the world’s largest and most powerful space environment simulation facilities. Get a look inside the Reverberant Acoustic Test Facility, the world's most powerful spacecraft acoustic test chamber, where we tested a full-scale version of NASA’s Orion Spacecraft crew module. This acoustic test is in preparation for Orion’s Ascent Abort-2 (AA-2) test where the spacecraft’s launch abort system, designed to quickly get astronauts safely away from their launch vehicle if there is a problem, will undergo a full-stress test. Explore more of the Space Environments Complex in this 360-degree virtual tour: nasa.gov/specials/sec360/
Plum Brook Station was renamed the Neil A. Armstrong Test Facility on December 30, 2020.</t>
  </si>
  <si>
    <t>HMDSE05Uh0M</t>
  </si>
  <si>
    <t>2018 09 06</t>
  </si>
  <si>
    <t>https://youtu.be/btpIUZi084Q</t>
  </si>
  <si>
    <t>Lauren Demirjian - Women at Glenn  60 Seconds for the 60th</t>
  </si>
  <si>
    <t>btpIUZi084Q</t>
  </si>
  <si>
    <t>https://youtu.be/yk8esX-SY5o</t>
  </si>
  <si>
    <t>Joyce Dever - Women at Glenn  60 Seconds for the 60th</t>
  </si>
  <si>
    <t>yk8esX-SY5o</t>
  </si>
  <si>
    <t>https://youtu.be/qEdvoK80mNI</t>
  </si>
  <si>
    <t>Janette Briones - Women at Glenn  60 Seconds for the 60th</t>
  </si>
  <si>
    <t>qEdvoK80mNI</t>
  </si>
  <si>
    <t>https://youtu.be/Gaf4E_taV70</t>
  </si>
  <si>
    <t>Dionne Hernandez Lugo - Women at Glenn  60 Seconds for the 60th</t>
  </si>
  <si>
    <t>Gaf4E_taV70</t>
  </si>
  <si>
    <t>https://youtu.be/M1ZO_g6MqFw</t>
  </si>
  <si>
    <t>Bridget Caswell - Women at Glenn  60 Seconds for the 60th</t>
  </si>
  <si>
    <t>M1ZO_g6MqFw</t>
  </si>
  <si>
    <t>https://youtu.be/7NxXDZTRRQU</t>
  </si>
  <si>
    <t>Anne McNelis - Women at Glenn  60 Seconds for the 60th</t>
  </si>
  <si>
    <t>7NxXDZTRRQU</t>
  </si>
  <si>
    <t>https://youtu.be/AWz4FlC7hwo</t>
  </si>
  <si>
    <t>Amy Jankovsky - Women at Glenn  60 Seconds for the 60th</t>
  </si>
  <si>
    <t>AWz4FlC7hwo</t>
  </si>
  <si>
    <t>https://youtu.be/4t96M-iCFzo</t>
  </si>
  <si>
    <t>Abigail Rodriguez - Women at Glenn  60 Seconds for the 60th</t>
  </si>
  <si>
    <t>4t96M-iCFzo</t>
  </si>
  <si>
    <t>2018 08 30</t>
  </si>
  <si>
    <t>https://youtu.be/5rhRT57B-2M</t>
  </si>
  <si>
    <t>35th Anniversary of Guy Bluford's First Space Flight</t>
  </si>
  <si>
    <t>In 2018, we celebrate the 35th anniversary of STS-8, the historic mission launched on August 30, 1983. The dramatic night launch of the space shuttle Challenger marked an important milestone in American history as mission specialist Guion “Guy” Bluford became the first African-American astronaut to fly in space. He reflects on the significance of his first space flight.</t>
  </si>
  <si>
    <t>5rhRT57B-2M</t>
  </si>
  <si>
    <t>2018 08 24</t>
  </si>
  <si>
    <t>https://youtu.be/Bqs23Yu3mrU</t>
  </si>
  <si>
    <t>Vicki Hagerman - Women at Glenn  60 Seconds for the 60th</t>
  </si>
  <si>
    <t>Bqs23Yu3mrU</t>
  </si>
  <si>
    <t>https://youtu.be/3Qgi6hqCuq8</t>
  </si>
  <si>
    <t>Kim Pham - Women at Glenn  60 Seconds for the 60th</t>
  </si>
  <si>
    <t>3Qgi6hqCuq8</t>
  </si>
  <si>
    <t>2018 08 23</t>
  </si>
  <si>
    <t>https://youtu.be/W9GYchkpbz8</t>
  </si>
  <si>
    <t>Barbara Wilson - Women at Glenn  60 Seconds for the 60th</t>
  </si>
  <si>
    <t>W9GYchkpbz8</t>
  </si>
  <si>
    <t>https://youtu.be/CLsZ_etejRY</t>
  </si>
  <si>
    <t>Lauren Clayman - Women at Glenn  60 Seconds for the 60th</t>
  </si>
  <si>
    <t>CLsZ_etejRY</t>
  </si>
  <si>
    <t>https://youtu.be/KCrOgAdXedo</t>
  </si>
  <si>
    <t>Mary Lobo - Women at Glenn  60 Seconds for the 60th</t>
  </si>
  <si>
    <t>KCrOgAdXedo</t>
  </si>
  <si>
    <t>https://youtu.be/CDyR1IbI6JE</t>
  </si>
  <si>
    <t>Sydney Schnulo - Women at Glenn  60 Seconds for the 60th</t>
  </si>
  <si>
    <t>CDyR1IbI6JE</t>
  </si>
  <si>
    <t>https://youtu.be/dDwfzHoHbT4</t>
  </si>
  <si>
    <t>Amy Hiltabidel  - Women at Glenn  60 Seconds for the 60th</t>
  </si>
  <si>
    <t>dDwfzHoHbT4</t>
  </si>
  <si>
    <t>2018 08 17</t>
  </si>
  <si>
    <t>https://youtu.be/RgpuReoirzk</t>
  </si>
  <si>
    <t>NASA Uses Shape Memory Alloys to Fold F-18 Wing</t>
  </si>
  <si>
    <t>Engineers from NASA’s Glenn Research Center, NASA’s Armstrong Flight Research Center and Boeing have successfully used shape memory alloys (SMA) to move a full-sized wing section of an F/A-18 Hornet. This test is part of a project investigating the use of shape memory alloys to fold aircraft wings in flight for enhanced aircraft performance. Get the full story at go.nasa.gov/2vUsVwg Credit: NASA</t>
  </si>
  <si>
    <t>RgpuReoirzk</t>
  </si>
  <si>
    <t>2018 07 03</t>
  </si>
  <si>
    <t>https://youtu.be/BgF10YLYadk</t>
  </si>
  <si>
    <t>For the Benefit of All   NASA Glenn Research Center</t>
  </si>
  <si>
    <t>Vital to advancing NASA missions—we are Glenn Research Center. A hub for ingenuity, where every day the best minds in the nation are keenly focused on designing game-changing technology that enables further exploration of the universe and revolutionizes air travel. We never close—we explore and discover for the benefit of all.  (music only)</t>
  </si>
  <si>
    <t>BgF10YLYadk</t>
  </si>
  <si>
    <t>2018 06 19</t>
  </si>
  <si>
    <t>https://youtu.be/-VRhnwVSEg8</t>
  </si>
  <si>
    <t>Shape Memory Alloy F18 Wing Test</t>
  </si>
  <si>
    <t>Shape memory alloys are being used to fold wings of aircraft inflight to get better aerodynamic benefits and controls.  This F18 wing was tested in our research lab. (no sound) Get the full story on this NASA technology at go.nasa.gov/2JQSpDJ  Credit : NASA</t>
  </si>
  <si>
    <t>-VRhnwVSEg8</t>
  </si>
  <si>
    <t>https://youtu.be/nZ9V1m6p_20</t>
  </si>
  <si>
    <t>Multi-Parameter Aerosol Scattering Sensor</t>
  </si>
  <si>
    <t>NASA Engineer Paul Greenberg explains how the MPASS optical sensor characterizes particles suspended in the air.  Get the full story on this NASA technology at go.nasa.gov/2JQSpDJ  Credit: NASA</t>
  </si>
  <si>
    <t>nZ9V1m6p_20</t>
  </si>
  <si>
    <t>2018 04 18</t>
  </si>
  <si>
    <t>https://youtu.be/hdEklOSLnHA</t>
  </si>
  <si>
    <t>NASA Takes First 3-D Microscopic Image on the Space Station</t>
  </si>
  <si>
    <t>A composite 3-D model of NASA's Advanced Colloids Experiment. Credits: P&amp;G, NASA and the Center for the Advancement of Science in Space. (no audio)</t>
  </si>
  <si>
    <t>hdEklOSLnHA</t>
  </si>
  <si>
    <t>2018 02 14</t>
  </si>
  <si>
    <t>https://youtu.be/mHCFplu7LMA</t>
  </si>
  <si>
    <t>State of NASA Social 2018</t>
  </si>
  <si>
    <t>Twenty-one social media followers visited NASA Glenn on February 12th to learn more about the #StateOfNASA and also get tours of our facilities that are testing advanced concepts for deep space and aeronautic research. The group visited our Electric Propulsion Lab, Graphics Visualization Lab (GVIS) and our 8 x 6 Wind Tunnel after hearing from Acting Administrator Robert Lightfoot about NASA's priorities in the years ahead. (music only)</t>
  </si>
  <si>
    <t>mHCFplu7LMA</t>
  </si>
  <si>
    <t>2017 12 28</t>
  </si>
  <si>
    <t>https://youtu.be/PdH4ziPXtzw</t>
  </si>
  <si>
    <t>NASA Glenn 2017 Year in Review</t>
  </si>
  <si>
    <t>2017 was a busy year—take a look at some of our work. (music only)</t>
  </si>
  <si>
    <t>PdH4ziPXtzw</t>
  </si>
  <si>
    <t>2017 12 08</t>
  </si>
  <si>
    <t>https://youtu.be/7TeJzxfPqxU</t>
  </si>
  <si>
    <t>NASA Glenn’s 2017-2018 University Student Design Challenge  Space</t>
  </si>
  <si>
    <t>Team instructions for the University Student Design Challenge.</t>
  </si>
  <si>
    <t>7TeJzxfPqxU</t>
  </si>
  <si>
    <t>https://youtu.be/2FX_cBVRYSY</t>
  </si>
  <si>
    <t>NASA Glenn’s 2017-2018 University Student Design Challenge  Aeronautics</t>
  </si>
  <si>
    <t>2FX_cBVRYSY</t>
  </si>
  <si>
    <t>2017 12 07</t>
  </si>
  <si>
    <t>https://youtu.be/QIjEHEADX1k</t>
  </si>
  <si>
    <t>NASA Glenn Employee Profile  Harvey Schabes</t>
  </si>
  <si>
    <t>Harvey Schabes, chief of Glenn’s Technology Transfer office, explains how NASA technologies developed for space can benefit society through practical Earth applications.</t>
  </si>
  <si>
    <t>QIjEHEADX1k</t>
  </si>
  <si>
    <t>2017 11 16</t>
  </si>
  <si>
    <t>https://youtu.be/m3F42ttA3o8</t>
  </si>
  <si>
    <t>NASA Glenn's Shape Memory Alloy Tires  Part 2</t>
  </si>
  <si>
    <t>The game changing material that dramatically advanced the development of spring tires was nickel titanium, a shape memory alloy with amazing capabilities as explained by Santo Padula. For more information visit www.nasa.gov/specials/wheels/</t>
  </si>
  <si>
    <t>m3F42ttA3o8</t>
  </si>
  <si>
    <t>https://youtu.be/sCZthtgql6U</t>
  </si>
  <si>
    <t>NASA Glenn's Shape Memory Alloy Tires  Part 1</t>
  </si>
  <si>
    <t>In one particular moment of serendipity, Engineer Colin Creager and Materials Scientist Santo Padula had a conversation at Glenn Research Center that completely changed the path forward. For more information visit www.nasa.gov/specials/wheels/</t>
  </si>
  <si>
    <t>sCZthtgql6U</t>
  </si>
  <si>
    <t>https://youtu.be/cvBaPdO5DrQ</t>
  </si>
  <si>
    <t>NASA Glenn's Shape Memory Alloy Spring Tire Animation</t>
  </si>
  <si>
    <t>So, why are shape memory alloys the key to success for this new generation of spring tires? It has to do with the atomic structure. Take a look to find out. For more information visit "Reinventing the Wheel" |  NASA Glenn Research Center at www.nasa.gov/specials/wheels/ (no audio)</t>
  </si>
  <si>
    <t>cvBaPdO5DrQ</t>
  </si>
  <si>
    <t>https://youtu.be/KLpCrfBO_e4</t>
  </si>
  <si>
    <t>NASA Glenn's Shape Memory Alloy Tire Life Test</t>
  </si>
  <si>
    <t>After building the shape memory alloy tire, Glenn engineers sent it to NASA’s Jet Propulsion Laboratory for testing. It performed impressively on the punishing track. 
For more information visit www.nasa.gov/specials/wheels/  (no audio)</t>
  </si>
  <si>
    <t>KLpCrfBO_e4</t>
  </si>
  <si>
    <t>https://youtu.be/dlxJ65WRy0E</t>
  </si>
  <si>
    <t>From the Moon to Mars</t>
  </si>
  <si>
    <t>While NASA was developing rovers to send to Mars, there was also interest in taking a new look at returning to the moon. NASA Glenn engineers rebuilt Apollo era tires and developed new designs using newer materials and technology to better function on a lunar surface. For more information visit www.nasa.gov/specials/wheels/   (no audio)</t>
  </si>
  <si>
    <t>dlxJ65WRy0E</t>
  </si>
  <si>
    <t>https://youtu.be/E4KNY_Gdf70</t>
  </si>
  <si>
    <t>Airless Tires on Earth</t>
  </si>
  <si>
    <t>Recently, engineers and materials scientists have been testing a spinoff spring tire version that would work on cars and trucks on Earth. After attaching the tire to a vehicle, NASA scientists drove it on gravel and rocky surfaces. For more information see www.nasa.gov/specials/wheels/  (no audio)</t>
  </si>
  <si>
    <t>E4KNY_Gdf70</t>
  </si>
  <si>
    <t>https://youtu.be/AXAmsaxoehs</t>
  </si>
  <si>
    <t>Lunar Roving Vehicle</t>
  </si>
  <si>
    <t>The last NASA vehicle to visit the moon was the Lunar Roving Vehicle. This manned vehicle used four large flexible wire mesh wheels with stiff inner frames to prevent over-deflection. Thin tread strips were attached to the carcass to enhance flotation in soft lunar soil. For more information see www.nasa.gov/specials/wheels/   (no audio)</t>
  </si>
  <si>
    <t>AXAmsaxoehs</t>
  </si>
  <si>
    <t>https://youtu.be/mX1y_HQx1kY</t>
  </si>
  <si>
    <t>Traction and Excavation Capabilities (TREC)  Rig at Glenn Research Center</t>
  </si>
  <si>
    <t>The TREC rig (Traction and Excavation Capabilities Rig) moves tires through sandy soils similar to Mars and gathers data about rotation, traction, force, and load capabilities. For more information visit www.nasa.gov/specials/wheels/   (no audio)</t>
  </si>
  <si>
    <t>mX1y_HQx1kY</t>
  </si>
  <si>
    <t>2017 11 07</t>
  </si>
  <si>
    <t>https://youtu.be/dOK446jAsAw</t>
  </si>
  <si>
    <t>STARC-ABL Animation</t>
  </si>
  <si>
    <t>Animation of NASA’s concept aircraft, STARC-ABL, which utilizes advanced propulsion technologies to decrease fuel usage, emissions and noise.(music only)</t>
  </si>
  <si>
    <t>dOK446jAsAw</t>
  </si>
  <si>
    <t>2017 10 13</t>
  </si>
  <si>
    <t>https://youtu.be/kC87owr3dMs</t>
  </si>
  <si>
    <t>Hispanic Heritage Month Profile  Dr. Evan Pineda</t>
  </si>
  <si>
    <t>Dr. Evan Pineda talks about what inspired his career as an aerospace engineer and his work on the Space Launch System rocket.</t>
  </si>
  <si>
    <t>kC87owr3dMs</t>
  </si>
  <si>
    <t>2017 10 12</t>
  </si>
  <si>
    <t>https://youtu.be/hI8fg_d67fU</t>
  </si>
  <si>
    <t>Water and Ping Pong Ball- Microgravity Experiment</t>
  </si>
  <si>
    <t>Researchers from Oregon's Portland State University test how a floating ping pong ball reacts in microgravity.(no sound)</t>
  </si>
  <si>
    <t>hI8fg_d67fU</t>
  </si>
  <si>
    <t>2017 10 11</t>
  </si>
  <si>
    <t>https://youtu.be/jW5wf7sttBc</t>
  </si>
  <si>
    <t>Researchers Develop New Tool to Evaluate Icephobic Materials</t>
  </si>
  <si>
    <t>Stainless steel edge samples are used to test icing conditions in Glenn’s Icing Research Tunnel as scientists prepare to examine icephobic coatings for aircraft components. (no sound)</t>
  </si>
  <si>
    <t>jW5wf7sttBc</t>
  </si>
  <si>
    <t>2017 10 04</t>
  </si>
  <si>
    <t>https://youtu.be/NLg1XF6376E</t>
  </si>
  <si>
    <t>Hispanic Heritage Month Profile  Dr. Dionne Hernandez-Lugo</t>
  </si>
  <si>
    <t>Dr. Dionne Hernandez-Lugo explains how we’re using drones to monitor Lake Erie’s harmful algae and shares her story of becoming a NASA researcher.</t>
  </si>
  <si>
    <t>NLg1XF6376E</t>
  </si>
  <si>
    <t>2017 09 22</t>
  </si>
  <si>
    <t>https://youtu.be/S22gCuBTWF8</t>
  </si>
  <si>
    <t>Women at NASA are Shaping the World of Tomorrow</t>
  </si>
  <si>
    <t>Our leaders have a message for girls &amp; women: There's nothing you can't be—we can shape the world of tomorrow.</t>
  </si>
  <si>
    <t>S22gCuBTWF8</t>
  </si>
  <si>
    <t>https://youtu.be/_WW-DXdq6PQ</t>
  </si>
  <si>
    <t>Journey to Mars</t>
  </si>
  <si>
    <t>A journey of about six months, Mars is a difficult target to get to, but that’s exactly what we’re planning to do. In this presentation from our 2017 Evening with the Stars event, NASA Glenn researcher Dr. Aaron Weaver explains our plan to send humans to explore a foreign world for the first time since the end of Apollo.</t>
  </si>
  <si>
    <t>_WW-DXdq6PQ</t>
  </si>
  <si>
    <t>https://youtu.be/fgnbZ4zDBRE</t>
  </si>
  <si>
    <t>NASA Glenn Facilities and Capabilities</t>
  </si>
  <si>
    <t>We’ve developed supersonic aircraft, walked on the moon, created a reusable space shuttle and an orbiting laboratory, and now we’re developing a spacecraft to take us to Mars. None of these mission accomplishments would have been possible without stringent and realistic testing. In this presentation from our 2017 Evening with the Stars event, NASA Glenn engineer Mary Lobo explains how we accurately simulate some of the harshest conditions found in the air and space to enable technology breakthroughs.</t>
  </si>
  <si>
    <t>fgnbZ4zDBRE</t>
  </si>
  <si>
    <t>2017 08 22</t>
  </si>
  <si>
    <t>https://youtu.be/nqeb_Nzrupk</t>
  </si>
  <si>
    <t>Solar Eclipse  Through the Eyes of NASA</t>
  </si>
  <si>
    <t>Meteorologist Eric Aldrich, Atmospheric Science Instructor for the University of Missouri School of Natural Resources, hosts a segment of the live NASA TV broadcast from Jefferson City, Missouri during the total solar eclipse across America. This segment features Dr. Tamitha Skov, space weather expert and research scientist from The Aerospace Corporation; and Dr. Janet Kavandi, Glenn’s center director and Missouri native. The trio discussed space weather, space communications and astronaut health and safety during the total eclipse. Over the course of 100 minutes, 14 states across the United States experienced more than two minutes of darkness in the middle of the day. Jefferson City was featured as part of NASA’s coast-to-coast television coverage of the eclipse’s path of totality in the United States, from Oregon to South Carolina.</t>
  </si>
  <si>
    <t>nqeb_Nzrupk</t>
  </si>
  <si>
    <t>2017 06 20</t>
  </si>
  <si>
    <t>https://youtu.be/iOrSlNm-SCY</t>
  </si>
  <si>
    <t>NASA Glenn’s Integrated Radio and Optical Communications (iROC) Project</t>
  </si>
  <si>
    <t>NASA Glenn engineer Dr. Dan Raible explains how future developments in space communications will advance space science and exploration at the 2015 Evening with the Stars event.</t>
  </si>
  <si>
    <t>iOrSlNm-SCY</t>
  </si>
  <si>
    <t>2017 06 15</t>
  </si>
  <si>
    <t>https://youtu.be/PYZMOD9abMI</t>
  </si>
  <si>
    <t>Exercise Countermeasures Lab at NASA Glenn</t>
  </si>
  <si>
    <t>The Exercise Countermeasures Laboratory at NASA Glenn Research Center provides high-fidelity weightlessness for exercise simulations for developing exercise countermeasure devices, equipment and exercise protocols for spaceflight.</t>
  </si>
  <si>
    <t>PYZMOD9abMI</t>
  </si>
  <si>
    <t>https://youtu.be/BZ9wVqX23kY</t>
  </si>
  <si>
    <t>Engine Testing Inside the In-Space Propulsion Facility at Plum Brook Station</t>
  </si>
  <si>
    <t>An engine roars to life in a space simulation vacuum chamber at NASA Glenn’s Plum Brook Station. The In-Space Propulsion Facility is the world's only facility capable of testing full-scale, upper-stage launch vehicles and rocket engines under simulated high-altitude conditions. (no sound)</t>
  </si>
  <si>
    <t>BZ9wVqX23kY</t>
  </si>
  <si>
    <t>2017 06 13</t>
  </si>
  <si>
    <t>https://youtu.be/V1Ohp5jvMlo</t>
  </si>
  <si>
    <t>The Future of Aviation</t>
  </si>
  <si>
    <t>The Future of Aviation: Quieter. Cleaner. Faster.  (music only)</t>
  </si>
  <si>
    <t>V1Ohp5jvMlo</t>
  </si>
  <si>
    <t>2017 05 17</t>
  </si>
  <si>
    <t>https://youtu.be/2e4-8XUTkQI</t>
  </si>
  <si>
    <t>NASA Announces University Student Design Challenge Winners</t>
  </si>
  <si>
    <t>NASA’s Glenn Research Center announces the winners of its first University Student Design Challenge.</t>
  </si>
  <si>
    <t>2e4-8XUTkQI</t>
  </si>
  <si>
    <t>https://youtu.be/NliJbSyHwFw</t>
  </si>
  <si>
    <t>Airplanes and Astronauts  Meet Maker John Oldham</t>
  </si>
  <si>
    <t>NASA Glenn Exhibits Technician John Oldham creates models for public outreach events to tell NASA’s story.</t>
  </si>
  <si>
    <t>NliJbSyHwFw</t>
  </si>
  <si>
    <t>2017 05 09</t>
  </si>
  <si>
    <t>https://youtu.be/5VHPanW6F4E</t>
  </si>
  <si>
    <t>NASA Glenn Expertise</t>
  </si>
  <si>
    <t>The NASA Glenn Research Center in Cleveland, Ohio designs and develops innovative technology to advance NASA’s missions in aeronautics and space exploration.(no audio)</t>
  </si>
  <si>
    <t>5VHPanW6F4E</t>
  </si>
  <si>
    <t>2017 05 01</t>
  </si>
  <si>
    <t>https://youtu.be/_YDj4JwqoU4</t>
  </si>
  <si>
    <t>Preparing NASA Glenn's Vacuum Chamber to Test High-Powered Thruster.</t>
  </si>
  <si>
    <t>We are using our vacuum chamber to test the Hall Effect Rocket with Magnetic Shielding (HERMeS) thruster, which could propel NASA’s future vehicles to deep space.  It operates at 12.5 kW; three times greater power than existing systems.  (audio-music)
Video credit: NASA
Rami Daud, Alcyon Technical Services</t>
  </si>
  <si>
    <t>_YDj4JwqoU4</t>
  </si>
  <si>
    <t>2017 04 12</t>
  </si>
  <si>
    <t>https://youtu.be/tgMZYme9SRc</t>
  </si>
  <si>
    <t>Makers Series  - Diane Linne</t>
  </si>
  <si>
    <t>NASA Glenn engineer Diane Linne has designed a mining device that will help extract water from the Martian soil.</t>
  </si>
  <si>
    <t>tgMZYme9SRc</t>
  </si>
  <si>
    <t>2017 03 21</t>
  </si>
  <si>
    <t>https://youtu.be/mQsIzwrfM0A</t>
  </si>
  <si>
    <t>Orion Test Article Pyroshock Test</t>
  </si>
  <si>
    <t>Orion test article underwent pyroshock tests, which simulated the shock the service module will experience as it separates from the SLS during launch.</t>
  </si>
  <si>
    <t>mQsIzwrfM0A</t>
  </si>
  <si>
    <t>2017 03 16</t>
  </si>
  <si>
    <t>https://youtu.be/EGQCCxHm-cs</t>
  </si>
  <si>
    <t>Meet Maker Gustavo Costa</t>
  </si>
  <si>
    <t>NASA Glenn scientist Gustavo Costa created a device from spare parts to measure the chemical mixture in our extreme environments rig.</t>
  </si>
  <si>
    <t>EGQCCxHm-cs</t>
  </si>
  <si>
    <t>2017 02 15</t>
  </si>
  <si>
    <t>https://youtu.be/Gnb5vWyCGTI</t>
  </si>
  <si>
    <t>Meet Maker Kyle Johnson</t>
  </si>
  <si>
    <t>NASA Glenn Engineer Kyle Johnson creates structures from scratch that keep work moving forward at the center’s SLOPE Lab.</t>
  </si>
  <si>
    <t>Gnb5vWyCGTI</t>
  </si>
  <si>
    <t>2017 01 04</t>
  </si>
  <si>
    <t>https://youtu.be/7yXneK7nmoM</t>
  </si>
  <si>
    <t>Celebrating Our Diamond Anniversary</t>
  </si>
  <si>
    <t>This year NASA Glenn celebrated its 75th year. Take a look back at the celebration of our diamond anniversary.</t>
  </si>
  <si>
    <t>7yXneK7nmoM</t>
  </si>
  <si>
    <t>2016 12 21</t>
  </si>
  <si>
    <t>https://youtu.be/_hjImuaqjxg</t>
  </si>
  <si>
    <t>Flow Caster Produces Custom Alloy Magnetic Ribbon</t>
  </si>
  <si>
    <t>NASA Glenn’s large-scale, 5 kg planar flow caster cools a vat of molten metallic alloy, producing a magnetic ribbon that spouts into a collection bin. The caster has the ability to produce a magnetized ribbon that measures up to one mile long and 50 mm wide to support NASA’s hybrid electric aircraft propulsion and power management work.  (no sound)</t>
  </si>
  <si>
    <t>_hjImuaqjxg</t>
  </si>
  <si>
    <t>2016 12 13</t>
  </si>
  <si>
    <t>https://youtu.be/SvI2lsdUV5U</t>
  </si>
  <si>
    <t>Meet Roger Tokars, a Maker at NASA Glenn</t>
  </si>
  <si>
    <t>The third installment of the Meet the Makers of NASA Glenn Series features engineer Roger Tokars who designed and built an optical sensor that is helping NASA image algal blooms on the Great Lakes and inland waterways.</t>
  </si>
  <si>
    <t>SvI2lsdUV5U</t>
  </si>
  <si>
    <t>2016 12 07</t>
  </si>
  <si>
    <t>https://youtu.be/TbSbegHa1_M</t>
  </si>
  <si>
    <t>Boundary Layer Inlet Animation   NASA Glenn Research Center</t>
  </si>
  <si>
    <t>This animation shows an engine fan and inlet ingesting boundary layer air in a wind tunnel. (no sound)</t>
  </si>
  <si>
    <t>TbSbegHa1_M</t>
  </si>
  <si>
    <t>2016 11 21</t>
  </si>
  <si>
    <t>https://youtu.be/-bT-C59uuE8</t>
  </si>
  <si>
    <t>Science of Saffire</t>
  </si>
  <si>
    <t>Our Saffire experiment fires up in space on Monday to look at how fire behaves in microgravity on 9 different spacecraft materials. Saffire manager Gary Ruff explains how fire works here on Earth.</t>
  </si>
  <si>
    <t>-bT-C59uuE8</t>
  </si>
  <si>
    <t>2016 11 14</t>
  </si>
  <si>
    <t>https://youtu.be/JWOvdO7ZKNY</t>
  </si>
  <si>
    <t>Future Air Vehicles- Concepts and Operations in Metropolitan Areas</t>
  </si>
  <si>
    <t>A brief commentary on the University Student Design Challenge aeronautics project.</t>
  </si>
  <si>
    <t>JWOvdO7ZKNY</t>
  </si>
  <si>
    <t>2016 10 31</t>
  </si>
  <si>
    <t>https://youtu.be/00Xs3XnXvg0</t>
  </si>
  <si>
    <t>Orion Test Article on the Move</t>
  </si>
  <si>
    <t>Time-lapse video shows the move of Orion’s service module from the vibration table to the assembly high bay area in Plum Brook’s Space Power Facility. (no sound)</t>
  </si>
  <si>
    <t>00Xs3XnXvg0</t>
  </si>
  <si>
    <t>2016 10 25</t>
  </si>
  <si>
    <t>https://youtu.be/EctisdaJv8I</t>
  </si>
  <si>
    <t>Othmane Shape Memory Alloy Demo</t>
  </si>
  <si>
    <t>Shape memory alloys are materials that can be stretched and reshaped by applying heat to the source. (no audio)</t>
  </si>
  <si>
    <t>EctisdaJv8I</t>
  </si>
  <si>
    <t>https://youtu.be/GErWFSBlxDg</t>
  </si>
  <si>
    <t>Meet the Makers of NASA Glenn  Othmane Benafan</t>
  </si>
  <si>
    <t>The second installment of the Meet the Makers of NASA Glenn Series features engineer Othmane Benafan has created a rock splitter that will help NASA explore the rocky surface of Mars in this next edition of the Makers of Glenn Series.</t>
  </si>
  <si>
    <t>GErWFSBlxDg</t>
  </si>
  <si>
    <t>2016 10 18</t>
  </si>
  <si>
    <t>https://youtu.be/NWnjIkAbrfU</t>
  </si>
  <si>
    <t>Director Dr. Janet Kavandi Student Design Challenge Welcome Message</t>
  </si>
  <si>
    <t>NASA Glenn center director Dr. Janet Kavandi introduces the University Student Design Challenge.</t>
  </si>
  <si>
    <t>NWnjIkAbrfU</t>
  </si>
  <si>
    <t>2016 10 13</t>
  </si>
  <si>
    <t>https://youtu.be/SX3P-foK_mw</t>
  </si>
  <si>
    <t>Orion Vibe Test at NASA Glenn’s Plum Brook Station</t>
  </si>
  <si>
    <t>A full-scale test version of the Orion service module undergoes vibration tests on the world’s most powerful spacecraft shaker system at NASA Glenn’s Plum Brook Station. The tests are designed to ensure the service module can withstand the intense vibrations it will experience when it launches and travels into space aboard the powerful Space Launch System rocket. (no audio)</t>
  </si>
  <si>
    <t>SX3P-foK_mw</t>
  </si>
  <si>
    <t>2016 09 29</t>
  </si>
  <si>
    <t>https://youtu.be/ki-bb8LczlA</t>
  </si>
  <si>
    <t>Maker Series  Larry Greer</t>
  </si>
  <si>
    <t>NASA Glenn’s Larry Greer is an engineer who designs and creates gear to advance the center’s research.</t>
  </si>
  <si>
    <t>ki-bb8LczlA</t>
  </si>
  <si>
    <t>2016 09 28</t>
  </si>
  <si>
    <t>https://youtu.be/vRXPTwUp1Fk</t>
  </si>
  <si>
    <t>Abigail Rodriguez Aerospace Technologist, Structural Materials NASA Glenn Research Center</t>
  </si>
  <si>
    <t>Abigail Rodriguez serves as a structural materials engineer at the National Aeronautics and Space Administration's John H. Glenn Research Center in Cleveland. In this capacity she provides technical engineering expertise that assures incorporation of safety, reliability, quality assurance, and materials and processes in hardware development, fabrication, testing and operation efforts for aerospace and aeronautical projects. She also provides risk management insight and oversight to different projects.
Abigail began here NASA career as a spring intern in 2009 at Kennedy Space Center and a summer intern at Glenn from 2009-2012. She also served as a pathways intern from January 2013 to June 2014 before being hired full time in the Safety and Mission Assurance Directorate as a Materials and Processes Engineer.
Born in Queens, NY, Abigail moved to Añasco, Puerto Rico when she was a year old. She earned a Bachelor of Science degree in civil engineering and a Master of Engineering degree in construction engineering and management from the University of Puerto Rico at Mayaguez.
Abigail has been recognized with a 2016 Early Career Achievement Medal.</t>
  </si>
  <si>
    <t>vRXPTwUp1Fk</t>
  </si>
  <si>
    <t>2016 08 31</t>
  </si>
  <si>
    <t>https://youtu.be/KzxC2U4N2q8</t>
  </si>
  <si>
    <t>Ceramic Matrix Composite Research</t>
  </si>
  <si>
    <t>NASA Glenn Engineer Valerie Wiesner describes the research she is conducting into ceramic matrix composite components for next generation aircraft engines.</t>
  </si>
  <si>
    <t>KzxC2U4N2q8</t>
  </si>
  <si>
    <t>2016 06 01</t>
  </si>
  <si>
    <t>https://youtu.be/z7pfBrhvFNE</t>
  </si>
  <si>
    <t>Join NASA Glenn for an Open House at Plum Brook Station</t>
  </si>
  <si>
    <t>This year is NASA Glenn's 75th anniversary, and the celebration continues with an open house at Plum Brook Station in Sandusky, Ohio. See space exploration exhibits at the Kalahari Convention Center and then take a bus to Plum Brook Station to tour our world-class test facilities.</t>
  </si>
  <si>
    <t>z7pfBrhvFNE</t>
  </si>
  <si>
    <t>2016 05 06</t>
  </si>
  <si>
    <t>https://youtu.be/sXv-hp1g9go</t>
  </si>
  <si>
    <t>Celebrate NASA Glenn’s 75th Anniversary at our Open House</t>
  </si>
  <si>
    <t>Join us for an exciting Open House celebrating NASA Glenn’s 75th anniversary. Our staff will guide you through world-class facilities and show you the technologies that contribute to the future of NASA in aeronautics and our journey to Mars.
Each day will feature special presentations by NASA Glenn’s technologists and researchers and hands-on activities for kids including making a handheld jet engine, straw rockets and solar energy bracelets as well as demonstration carts on lunar robotics, soda bottle rockets, alternative energy and more.
And it’s all free! Join us from 10 a.m. to 6 p.m. Saturday and Sunday.
https://www.nasa.gov/feature/open-the-gates-nasa-glenn-invites-the-public-for-a-weekend-visit</t>
  </si>
  <si>
    <t>sXv-hp1g9go</t>
  </si>
  <si>
    <t>2016 05 05</t>
  </si>
  <si>
    <t>https://youtu.be/L_6HxvwHsdg</t>
  </si>
  <si>
    <t>When Hot Engines meet Ice Clouds</t>
  </si>
  <si>
    <t>Research scientists at NASA Glenn recently put cameras into a hot aircraft engine to help understand how ice builds up inside when exposed to ice crystal clouds.  The cameras and other advanced instruments were mounted on a small section of the engine internal flow path, where air passes through the engine, during a simulated experiment in the Propulsion Systems Lab. (no sound) feature story: http://www.nasa.gov/feature/when-hot-engines-meet-ice-clouds</t>
  </si>
  <si>
    <t>L_6HxvwHsdg</t>
  </si>
  <si>
    <t>2016 03 15</t>
  </si>
  <si>
    <t>https://youtu.be/Zvon9nqBA2Q</t>
  </si>
  <si>
    <t>Orion Solar Array Wing Passes First Test</t>
  </si>
  <si>
    <t>An international team of engineers deployed an Orion solar array wing at NASA Glenn’s Plum Brook Station in Sandusky, Ohio on Feb. 29. The deployment of the 24-foot wing qualification model was an important first step in verifying Orion’s power system for the spacecraft’s first flight atop the agency’s Space Launch System rocket. The mission, known as Exploration Mission-1 or EM-1, will venture tens of thousands of miles beyond the moon. See story and photos: http://go.nasa.gov/1Uw6wLD</t>
  </si>
  <si>
    <t>Zvon9nqBA2Q</t>
  </si>
  <si>
    <t>2016 03 08</t>
  </si>
  <si>
    <t>https://youtu.be/ujjTdcno388</t>
  </si>
  <si>
    <t>Heart Pump Motor Animation</t>
  </si>
  <si>
    <t>When children are born with half a heart, they need medical intervention to stay alive.  This animation shows how a heart pump motor, using NASA Glenn’s flywheel technology, can work as part of a system being developed to help patients live into adulthood. (no sound)
NASA/Eric Mindek</t>
  </si>
  <si>
    <t>ujjTdcno388</t>
  </si>
  <si>
    <t>2016 03 07</t>
  </si>
  <si>
    <t>https://youtu.be/EUwmzvXxWls</t>
  </si>
  <si>
    <t>Women@GRC 2015</t>
  </si>
  <si>
    <t>The Women@GRC 2015 video features incredible women from Glenn Research Center tell their stories and offer encouragement to women and girls who are considering a career at NASA.</t>
  </si>
  <si>
    <t>EUwmzvXxWls</t>
  </si>
  <si>
    <t>2016 03 03</t>
  </si>
  <si>
    <t>https://youtu.be/PDc3ruOGGW4</t>
  </si>
  <si>
    <t>How to Change a Light Bulb in Space</t>
  </si>
  <si>
    <t>Astronaut Scott Kelly gets ready to change a white light lamp on the optics bench of the Fluids Integrated Rack, a microgravity science facility in the space station’s Destiny Laboratory. (no sound)</t>
  </si>
  <si>
    <t>PDc3ruOGGW4</t>
  </si>
  <si>
    <t>2016 03 01</t>
  </si>
  <si>
    <t>https://youtu.be/QMhYlulhPYs</t>
  </si>
  <si>
    <t>John Glenn Reflects on Lewis Research Center Renaming</t>
  </si>
  <si>
    <t>On March 1, 1999, the Lewis Research Center was officially renamed the NASA John H. Glenn Research Center at Lewis Field. The name change was celebrated with a full day of festivities on May 7, 1999.  Senator Glenn reflects on the honor and his legacy.</t>
  </si>
  <si>
    <t>QMhYlulhPYs</t>
  </si>
  <si>
    <t>2016 02 19</t>
  </si>
  <si>
    <t>https://youtu.be/6mmEwAc_8z0</t>
  </si>
  <si>
    <t>Upside Down, Inside Out  John Glenn Recalls Astronaut Training on the Gimbal Rig</t>
  </si>
  <si>
    <t>The multiple-axis space test inertia facility, fondly called "the gimbal rig," simulated tumble-type maneuvers that might be encountered in space flight. From February 15 through March 4, 1960, the gimbal rig provided valuable training for all seven Project Mercury astronauts. John Glenn explains how it worked and what the experience was like.</t>
  </si>
  <si>
    <t>6mmEwAc_8z0</t>
  </si>
  <si>
    <t>2016 02 03</t>
  </si>
  <si>
    <t>https://youtu.be/g21HIxXfJ8A</t>
  </si>
  <si>
    <t>Administrator Bolden congratulates NASA Glenn on its 75th anniversary</t>
  </si>
  <si>
    <t>NASA Glenn celebrated the kickoff of its year long celebration to commemorate the 75th anniversary of the center on January 25.  NASA Administrator Charlie Bolden issued his congratulations and appreciation for all the contributions NASA Glenn has made to the advancement of aeronautics and space flight.</t>
  </si>
  <si>
    <t>g21HIxXfJ8A</t>
  </si>
  <si>
    <t>2016 01 25</t>
  </si>
  <si>
    <t>https://youtu.be/7IvQhpaMC7A</t>
  </si>
  <si>
    <t>John Glenn offers congratulations to NASA Glenn for 75th Anniversary</t>
  </si>
  <si>
    <t>As the NASA Glenn Research Center begins our celebration of our 75th anniversary, our namesake, Senator John H. Glenn offers his congratulations.</t>
  </si>
  <si>
    <t>7IvQhpaMC7A</t>
  </si>
  <si>
    <t>2016 01 05</t>
  </si>
  <si>
    <t>https://youtu.be/WJeMeXgKPWU</t>
  </si>
  <si>
    <t>Hybrid Electric Aircraft Concept</t>
  </si>
  <si>
    <t>NASA and industry leaders are looking at new, more efficient designs in aircraft that use hybrid electric propulsion to provide thrust and power for flight. (no sound)</t>
  </si>
  <si>
    <t>WJeMeXgKPWU</t>
  </si>
  <si>
    <t>2015 12 10</t>
  </si>
  <si>
    <t>https://youtu.be/55pRvSe8fEQ</t>
  </si>
  <si>
    <t>NASA Celebrates Native American Heritage Month – Joseph W. Connolly</t>
  </si>
  <si>
    <t>Biography- 
Joseph W. Connolly is currently working as an Aerospace Engineer in the Intelligent Control and Autonomy Branch at the NASA Glenn Research Center in Cleveland, Ohio. In this position, Joe develops dynamic models of supersonic propulsion systems for Aero-Propulso-Servo-Ealsticity research under the Commercial Supersonic Technology project, and is the task lead for Model-Based Engine Control under Transformative Tools and Technologies project. Joe earned his B.S. in Aerospace Engineering and B.A. in Sociology from the Ohio State University in 2004, his M.S. in Control Systems from Case Western Reserve University in 2009, and is currently a PhD. Candidate at Ohio State University in Aerospace Engineering.</t>
  </si>
  <si>
    <t>55pRvSe8fEQ</t>
  </si>
  <si>
    <t>2015 11 20</t>
  </si>
  <si>
    <t>https://youtu.be/pbRiTxzANmM</t>
  </si>
  <si>
    <t>Hispanic Profile  - Dionne M. Hernández Lugo, Ph.D.</t>
  </si>
  <si>
    <t>Dionne M. Hernández Lugo, Ph.D., graduate of the University of Puerto Rico is a research electrical engineer at NASA Glenn Research Center in Cleveland, Ohio.  She serves as the principal investigator for the development of high-energy lithium-metal battery technologies. Her responsibilities include the development and testing of next generation lithium-metal battery technologies as well as leading a multidisciplinary team in the development of high-energy materials.
Hernández Lugo is also a lead test engineer for the Advanced Space Power Systems Program.  In this position, she works with commercial battery vendors in the integration and development of batteries.</t>
  </si>
  <si>
    <t>pbRiTxzANmM</t>
  </si>
  <si>
    <t>2015 11 16</t>
  </si>
  <si>
    <t>https://youtu.be/sJNK5eSOf6U</t>
  </si>
  <si>
    <t>ANGEL Planetary Science Balloon Mission</t>
  </si>
  <si>
    <t>On September 4, 2015, NASA Glenn’s Rocket University team launched a balloon in New Mexico to demonstrate the controlled descent of a high altitude balloon payload to a predetermined landing site. The payload elevated to 120,000 feet and then disconnected from the balloon and was guided to the landing site by a paragliding parachute. 
The ANGEL experiment demonstrated how the Airborne Systems, Inc. Guided Precision Aerial Delivery System (GPADS) can benefit planetary science balloon missions through a risk-reduction flight test for high altitude balloon operations allowing for faster and cheaper recovery. Additionally, the impact forces experienced on landing are reduced with GPADS versus conventional parachutes. ANGEL shows a greater range of space science able to be performed with more sensitive equipment, as payload survivability is increased due to the system’s unique ability to perform a flared, into-the-wind landing. 
The ANGEL System is comprised of a drogue chute, ram-air canopy, and gondola, and will be taken to float altitude on the CSBF host vehicle and released. The integrated system will then cleanly separate and will land within the targeted impact zone. Landing loads, GPS and flight attitude and telemetry will be collected. ANGEL is an important first step towards maturing steerable paraglider technology and improving recoverability for high altitude balloon missions. (sound- natural wind only)</t>
  </si>
  <si>
    <t>sJNK5eSOf6U</t>
  </si>
  <si>
    <t>2015 09 11</t>
  </si>
  <si>
    <t>https://youtu.be/0JkQ12JluJ0</t>
  </si>
  <si>
    <t>NASA Glenn Saffire experiment   Watch how it will be conducted in space.</t>
  </si>
  <si>
    <t>NASA Glenn is leading an experiment that seeks to understand how fire spreads in a microgravity environment.  Saffire I, II, and III will launch separately in 2016 aboard resupply missions to the ISS.  But they will not be unloaded and after the Orbital/ATK Cygnus pulls far away from the space station, the experiments will begin.  This animation explains how it all works.</t>
  </si>
  <si>
    <t>0JkQ12JluJ0</t>
  </si>
  <si>
    <t>2015 06 16</t>
  </si>
  <si>
    <t>https://youtu.be/jVNMTZM7XvE</t>
  </si>
  <si>
    <t>NASA Glenn’s Plasma Spray-Physical Vapor Deposition Rig</t>
  </si>
  <si>
    <t>NASA Glenn’s Plasma Spray-Physical Vapor Deposition Rig uses a torch to create a high-powered plasma that vaporizes ceramic material and deposits it onto aircraft engine parts to protect them from extreme environments.</t>
  </si>
  <si>
    <t>jVNMTZM7XvE</t>
  </si>
  <si>
    <t>2015 06 04</t>
  </si>
  <si>
    <t>https://youtu.be/brQ6zpfEeNg</t>
  </si>
  <si>
    <t>John Glenn reflects on the legacy of the NACA pt. 4</t>
  </si>
  <si>
    <t>It’s been 100 years since the National Advisory Committee for Aeronautics (NACA) was founded to advance aviation. Eventually it would include space flight research and change its name to the National Aeronautics and Space Administration (NASA). 
John Glenn was first a Marine test pilot and was among those who would push the envelope in aviation. In a series of interviews, Glenn reflects on NACA's impact in aviation research.
In this fourth installment, John Glenn discusses the importance of NACA’s transition to NASA.</t>
  </si>
  <si>
    <t>brQ6zpfEeNg</t>
  </si>
  <si>
    <t>2015 05 28</t>
  </si>
  <si>
    <t>https://youtu.be/vsWA2y7Dx2k</t>
  </si>
  <si>
    <t>John Glenn on NACA transition to NASA</t>
  </si>
  <si>
    <t>It’s been 100 years since the National Advisory Committee for Aeronautics (NACA) was founded to advance aviation.  Eventually it would include space flight research and change its name to the National Aeronautics and Space Administration (NASA).  
John Glenn was first a Marine test pilot and was among those who would push the envelope in aviation. In a series of interviews, Glenn reflects on NACA's impact in aviation research.
In this third installment, John Glenn discusses the importance of NACA and NASA research.</t>
  </si>
  <si>
    <t>vsWA2y7Dx2k</t>
  </si>
  <si>
    <t>2015 05 21</t>
  </si>
  <si>
    <t>https://youtu.be/RTj7P20WCP0</t>
  </si>
  <si>
    <t>John Glenn reflects on the legacy of the NACA part 2</t>
  </si>
  <si>
    <t>It’s been 100 years since the National Advisory Committee for Aeronautics (NACA) was founded to advance aviation.  Eventually it would include space flight research and change its name to the National Aeronautics and Space Administration (NASA).  
John Glenn was first a Marine test pilot and was among those who would push the envelope in aviation. In a series of interviews, Glenn reflects on NACA's impact in aviation research.
In this second video in the series, John Glenn discusses how the Whitcomb Area Rule changed the shape of aircraft.</t>
  </si>
  <si>
    <t>RTj7P20WCP0</t>
  </si>
  <si>
    <t>2015 05 14</t>
  </si>
  <si>
    <t>https://youtu.be/nK9NxUQam1k</t>
  </si>
  <si>
    <t>John Glenn reflects on the legacy of the NACA</t>
  </si>
  <si>
    <t>It’s been 100 years since the National Advisory Committee for Aeronautics (NACA) was founded to advance aviation.  Eventually it would include space flight research and change its name to the National Aeronautics and Space Administration (NASA).  
John Glenn was first a Marine test pilot and was among those who would push the envelope in aviation. In a series of interviews, Glenn reflects on NACA's impact in aviation research.
In this first video, John Glenn explains how early advances made by NACA benefited him as a Marine Corps fighter pilot.</t>
  </si>
  <si>
    <t>nK9NxUQam1k</t>
  </si>
  <si>
    <t>2015 04 13</t>
  </si>
  <si>
    <t>https://youtu.be/lPfI5U-Ogck</t>
  </si>
  <si>
    <t>Hubble@25 - Glenn's Contribution to Hubble</t>
  </si>
  <si>
    <t>Expanding Our Universe: NASA Glenn's Contributions to Extend the Life of the Hubble Space Telescope</t>
  </si>
  <si>
    <t>lPfI5U-Ogck</t>
  </si>
  <si>
    <t>2015 02 27</t>
  </si>
  <si>
    <t>https://youtu.be/-41MPHAsQk8</t>
  </si>
  <si>
    <t>Women@GRC Video Honors Inspirational Women</t>
  </si>
  <si>
    <t>Ready to be inspired?  Be sure to check out a new video featuring all of Glenn’s nominees for the 2014 Women@NASA interactive project.  The video provides a glimpse of our nominees and their inspirational messages, which offer encouragement to women and girls who are considering a career at NASA.</t>
  </si>
  <si>
    <t>-41MPHAsQk8</t>
  </si>
  <si>
    <t>2015 02 03</t>
  </si>
  <si>
    <t>https://youtu.be/NnKxbdpLP5E</t>
  </si>
  <si>
    <t>Titan Submarine  Exploring the Depths of Kraken Mare</t>
  </si>
  <si>
    <t>What would a submarine to explore the liquid methane seas of Saturn's Moon Titan look like?   This video shows one submarine concept that would explore both the shoreline and the depths of this strange world that has methane rain, rivers and seas!  The design was developed for the NASA Innovative Advanced Concepts (NIAC) Program, by NASA Glenn's COMPASS Team, and technologists and scientists from the Applied Physics Lab and submarine designers from the Applied Research Lab. [music only - no narration]</t>
  </si>
  <si>
    <t>NnKxbdpLP5E</t>
  </si>
  <si>
    <t>2014 04 01</t>
  </si>
  <si>
    <t>https://youtu.be/Rg0AWmsjDro</t>
  </si>
  <si>
    <t>Astronaut Karen Nyberg Visits NASA Glenn</t>
  </si>
  <si>
    <t>NASA Astronaut Karen Nyberg visited NASA Glenn Research Center on March 20 for a post-flight briefing with the center's International Space Station space experiments and human health team.</t>
  </si>
  <si>
    <t>Rg0AWmsjDro</t>
  </si>
  <si>
    <t>2014 03 20</t>
  </si>
  <si>
    <t>https://youtu.be/931SXklAeO8</t>
  </si>
  <si>
    <t>NASA Glenn Careers</t>
  </si>
  <si>
    <t>Interested in a career at NASA Glenn Research Center in Cleveland, OH?  This video will show you our employees in action, and the technical expertise that continues to grow at Glenn.  To apply, visit www.usajobs.gov</t>
  </si>
  <si>
    <t>931SXklAeO8</t>
  </si>
  <si>
    <t>2014 02 26</t>
  </si>
  <si>
    <t>https://youtu.be/4C3Rpu8vkiE</t>
  </si>
  <si>
    <t>NASA Glenn Research Center's Contributions to the Ares I-X Rocket Test</t>
  </si>
  <si>
    <t>NASA Glenn Research Center designed, constructed, transported and helped integrate the Upper Stage Simulator for the near flawless Ares I-X rocket test flight in October 2009.</t>
  </si>
  <si>
    <t>4C3Rpu8vkiE</t>
  </si>
  <si>
    <t>2014 02 13</t>
  </si>
  <si>
    <t>https://youtu.be/jVXhCmZxppI</t>
  </si>
  <si>
    <t>Buckeye Regional FIRST Robotics Kickoff</t>
  </si>
  <si>
    <t>Inventor and FIRST Founder Dean Kamen launched the 2014 FIRST Robotics Competition season with the Kickoff of a new robotics game called AERIAL ASSIST. Over 100 high-school students from Ohio and Erie Pa., joined the 2014 Kickoff via live NASA-TV broadcast at Cuyahoga Community College Unified Technologies Center.
Once these young inventors build a robot, their teams will participate in the Buckeye Regional FIRST Robotics Competition that measure the effectiveness of each robot, the power of collaboration and the determination of students.</t>
  </si>
  <si>
    <t>jVXhCmZxppI</t>
  </si>
  <si>
    <t>2013 12 05</t>
  </si>
  <si>
    <t>https://youtu.be/jrZAH-3RD3o</t>
  </si>
  <si>
    <t>Software Defined Radio Offers Flexible Platform to Further Space Science</t>
  </si>
  <si>
    <t>Through a collaborative effort, the award winning NASA/Harris Ka-band Software Defined Radio (SDR) is the first, fully reprogrammable, space qualified SDR operating in the Ka-band frequency range.</t>
  </si>
  <si>
    <t>jrZAH-3RD3o</t>
  </si>
  <si>
    <t>2013 09 09</t>
  </si>
  <si>
    <t>https://youtu.be/0Kl-vromzaQ</t>
  </si>
  <si>
    <t>NASA’s Evolutionary Xenon Thruster (NEXT)   Gridded Ion Thruster</t>
  </si>
  <si>
    <t>A gridded ion thruster uses electrical energy to create, accelerate and neutralize positively charged ions to generate thrust.  The discharge chamber is responsible for the creation of ions when neutral atoms and electrons collide while the magnetic field containing the electrons increases ionization efficiency.  
The screen and accelerator electrodes accelerate the ions to extremely high speeds using electric fields. The neutralizer provides additional electrons to balance the overall charge being ejected from the thruster and keep the spacecraft electrically neutral.
Learn more at go.nasa.gov/18IWxYY 
NASA animation credit:
Eric S. Mindek (Wyle Information Systems, LLC)</t>
  </si>
  <si>
    <t>0Kl-vromzaQ</t>
  </si>
  <si>
    <t>2013 08 16</t>
  </si>
  <si>
    <t>https://youtu.be/hK_kWN0BsKs</t>
  </si>
  <si>
    <t>NASA Glenn Research Center Balloon Mission Launch</t>
  </si>
  <si>
    <t>The mission shown here was the Stratospheric Terahertz Observatory (STO), launched on January 15, 2012 from Antarctica. It studied large dense molecular clouds in the southern sky of the Milky Way.  The BRRISON mission, explained here - 
(http://go.nasa.gov/1bDq2xP) is using many of the STO subsystems (computers, pointing, and stabilization equipment).</t>
  </si>
  <si>
    <t>hK_kWN0BsKs</t>
  </si>
  <si>
    <t>2013 08 07</t>
  </si>
  <si>
    <t>https://youtu.be/yDoUR8Msf2w</t>
  </si>
  <si>
    <t>Celebrating Inspirational Women at Glenn</t>
  </si>
  <si>
    <t>Check out this year's class of nominees from NASA Glenn for the agency's Women@NASA project, which celebrates women from across the agency who contribute to NASA's mission in many ways.  This video provides a glimpse of Glenn's nominees and their inspirational messages, which offer encouragement to women and girls who are considering a career at NASA.
For more information about Women@NASA, visit http://women.nasa.gov/.</t>
  </si>
  <si>
    <t>yDoUR8Msf2w</t>
  </si>
  <si>
    <t>2013 05 14</t>
  </si>
  <si>
    <t>https://youtu.be/DE0x3RYpsK8</t>
  </si>
  <si>
    <t>Ice Accreation Animation</t>
  </si>
  <si>
    <t>This animation shows how ice accretion can occur when an airplane, with a turbofan engine, travels through a high altitude ice crystal cloud.</t>
  </si>
  <si>
    <t>DE0x3RYpsK8</t>
  </si>
  <si>
    <t>2013 04 15</t>
  </si>
  <si>
    <t>https://youtu.be/XGNcH56JZvU</t>
  </si>
  <si>
    <t>Non-Flow-Through Fuel Cell</t>
  </si>
  <si>
    <t>This animation shows a fuel cell similar to the one installed on the hydrogen powered bus.  The fuel cell is made of many stacked, thin layers.  When hydrogen and air enter each of these layers, the hydrogen gas molecules (red particles) are split into two positive hydrogen ions and two electrons.    
The electrons flow through an external circuit producing electricity to run the motor. The hydrogen passes through the membrane, combining with oxygen (green particles) to form water, which is expelled.   
The yellow particles represent impurities, such as argon gas, that build up in the system but are eventually purged.</t>
  </si>
  <si>
    <t>XGNcH56JZvU</t>
  </si>
  <si>
    <t>https://youtu.be/gqQL4jGHHig</t>
  </si>
  <si>
    <t>Tree Biomechanics Research with NASA Technology</t>
  </si>
  <si>
    <t>Understanding the biomechanics of tree failure was the purpose of a research project conducted by NASA Glenn Research Center and Morton Arboretum.  With support from the Tree Fund, scientists learned more about how trees fail under wind and snow loads.</t>
  </si>
  <si>
    <t>gqQL4jGHHig</t>
  </si>
  <si>
    <t>2013 03 13</t>
  </si>
  <si>
    <t>https://youtu.be/puB_WBUWJDc</t>
  </si>
  <si>
    <t>Building a Career at NASA</t>
  </si>
  <si>
    <t>In this episode of NASA Now three experts who work in very different fields at NASA discuss their jobs, responsibilities and what they enjoy most about their work. They also talk about what inspired them to pursue their careers and offer career advice to students. Silicon carbide sensors, developed at Glenn to function in high-temperature and harsh environments, are also featured in this video for their new role in power distribution and jet engines.</t>
  </si>
  <si>
    <t>puB_WBUWJDc</t>
  </si>
  <si>
    <t>2013 03 07</t>
  </si>
  <si>
    <t>https://youtu.be/Lq63sVCEkQ0</t>
  </si>
  <si>
    <t>The Future of Space Travel</t>
  </si>
  <si>
    <t>NASA astronaut Greg Johnson discusses the future of space exploration and the logical progression of sending humans to Mars. He talks about sending astronauts back to the moon and the possibility of building a lunar habitat to understand more about working and living in space. See how NASA Glenn's Spring Tire technology is being used in the Mars mission as well as how it may be used here on Earth.</t>
  </si>
  <si>
    <t>Lq63sVCEkQ0</t>
  </si>
  <si>
    <t>https://youtu.be/KcKr_LFLpxs</t>
  </si>
  <si>
    <t>Careers  From Teacher to Astronaut</t>
  </si>
  <si>
    <t>Join educator and astronaut Dottie Metcalf-Lindenburger as she describes her dream job and the exciting adventures of space travel. Also learn about how research done on atomic oxygen at NASA Glenn is enabling the restoration of artwork and decontamination of surgical implants.</t>
  </si>
  <si>
    <t>KcKr_LFLpxs</t>
  </si>
  <si>
    <t>https://youtu.be/fgr09j_CcyI</t>
  </si>
  <si>
    <t>NASA Now  The Body in Space</t>
  </si>
  <si>
    <t>Join Dr. Liz Warren as she discusses some very serious negative long-term effects and some interesting short-term changes the human body experiences in space. Learn how an inflatable communications technology developed at NASA Glenn is benefiting disaster relief efforts around the world.</t>
  </si>
  <si>
    <t>fgr09j_CcyI</t>
  </si>
  <si>
    <t>https://youtu.be/DINv4reWYg4</t>
  </si>
  <si>
    <t>Friction Stir Welding</t>
  </si>
  <si>
    <t>Shane Brooke, welding engineer at Marshall Space Flight Center in Huntsville, Ala., discusses friction stir welding and its use in the engineering of spacecraft. Also see how NASA' Glenn's composite fan case technology is benefiting not only the aeronautics industry but also the sporting goods industry.</t>
  </si>
  <si>
    <t>DINv4reWYg4</t>
  </si>
  <si>
    <t>2012 09 14</t>
  </si>
  <si>
    <t>https://youtu.be/1-MBBLQyBLw</t>
  </si>
  <si>
    <t>NASA Space Communications and Navigation</t>
  </si>
  <si>
    <t>The NASA Space Communications and Navigation (SCaN) program develops a wide range of new and innovative technologies enabling NASA mission communication and navigation needs.  This video discusses how SCaN utilizes the NASA Small Business Innovative Research (SBIR) program to engage with and harness the technological innovation of small American businesses.</t>
  </si>
  <si>
    <t>1-MBBLQyBLw</t>
  </si>
  <si>
    <t>2012 05 15</t>
  </si>
  <si>
    <t>https://youtu.be/-jVAqaaHy6g</t>
  </si>
  <si>
    <t>TWEET UP.mov</t>
  </si>
  <si>
    <t>John Glenn Tweetup celebrating the 50th anniversary of John Glenn's orbital flight of Friendship 7.</t>
  </si>
  <si>
    <t>-jVAqaaHy6g</t>
  </si>
  <si>
    <t>2011 10 06</t>
  </si>
  <si>
    <t>https://youtu.be/px0Z99Z3Qxk</t>
  </si>
  <si>
    <t>September 11 A Decade Later  Glenn's Remembrance Program [Event]</t>
  </si>
  <si>
    <t>A video compilation of employee testimonies of where they were on September 11, 2001, as well as what this tragedy means to them.</t>
  </si>
  <si>
    <t>px0Z99Z3Qxk</t>
  </si>
  <si>
    <t>2011 10 03</t>
  </si>
  <si>
    <t>https://youtu.be/47pZZVlG478</t>
  </si>
  <si>
    <t>September 11 A Decade Later  Glenn's Remembrance Program (cont.) [Code D]</t>
  </si>
  <si>
    <t>A continuation of employee testimonies of where they were on September 11, 2001, as well as what this tragedy means to them.</t>
  </si>
  <si>
    <t>47pZZVlG478</t>
  </si>
  <si>
    <t>2011 09 30</t>
  </si>
  <si>
    <t>https://youtu.be/_Il5UrGs5FM</t>
  </si>
  <si>
    <t>September 11 A Decade Later  Glenn's Remembrance Program (cont.) [Codes R,T]</t>
  </si>
  <si>
    <t>_Il5UrGs5FM</t>
  </si>
  <si>
    <t>https://youtu.be/2a00Eewks_U</t>
  </si>
  <si>
    <t>September 11 A Decade Later  Glenn's Remembrance Program (cont.) [Codes F,H,K,M]</t>
  </si>
  <si>
    <t>2a00Eewks_U</t>
  </si>
  <si>
    <t>https://youtu.be/gsEqJXCEMzs</t>
  </si>
  <si>
    <t>September 11 A Decade Later  Glenn's Remembrance Program (cont.) [Codes V,Q,N,G]</t>
  </si>
  <si>
    <t>911, September 911 Codes V_Q_N_G_</t>
  </si>
  <si>
    <t>gsEqJXCEMzs</t>
  </si>
  <si>
    <t>https://youtu.be/XrUasrA_20A</t>
  </si>
  <si>
    <t>September 11 A Decade Later  Glenn's Remembrance Program (cont.) [Codes A,S,B,C]</t>
  </si>
  <si>
    <t>XrUasrA_20A</t>
  </si>
  <si>
    <t>2011 07 14</t>
  </si>
  <si>
    <t>https://youtu.be/lwIDW8ZgE8g</t>
  </si>
  <si>
    <t>NASA Glenn Honor Awards 2011</t>
  </si>
  <si>
    <t>The 2011 NASA Glenn Honor Awards Ceremony opened with a unique tribute to this year's award winners.  A music video spotlighted this year's award-winning teams and individuals in a very personal way. Award winners were asked to come up with three words to represent their work, their passions or something unique to them either as a team or as an individual.</t>
  </si>
  <si>
    <t>lwIDW8ZgE8g</t>
  </si>
  <si>
    <t>2011 04 05</t>
  </si>
  <si>
    <t>https://youtu.be/mNLj_pcaadg</t>
  </si>
  <si>
    <t>Super Thin Ceramic Coatings - The Next Generation of Gas Turbine Engine Technology</t>
  </si>
  <si>
    <t>New technology being developed at NASA's Glenn Research Center creates super thin ceramic coatings on engine components. The Plasma Spray -- Physical Vapor Deposition (PS-PVD) rig uses a powerful plasma flame to vaporize ceramic powder, which condenses onto the component and forms a uniform ceramic coating. Bryan Harder, the lead for the PS-PVD, demonstrates the innovative technology.</t>
  </si>
  <si>
    <t>mNLj_pcaadg</t>
  </si>
  <si>
    <t>2009 06 05</t>
  </si>
  <si>
    <t>https://youtu.be/zUi7L7VLwr4</t>
  </si>
  <si>
    <t>Defying Gravity   NASA Glenn</t>
  </si>
  <si>
    <t>NASA Glenn engineers teach students the physics of spaceflight during Math and Science Week at Cedar Point Amusement Park in Sandusky, Ohio. Read more about the event and the similarities between amusement park rides and spaceflight at http://www.nasa.gov/topics/nasalife/features/defy_gravity.html</t>
  </si>
  <si>
    <t>zUi7L7VLwr4</t>
  </si>
  <si>
    <t>2009 05 08</t>
  </si>
  <si>
    <t>https://youtu.be/Z1LKl1meT1s</t>
  </si>
  <si>
    <t>Designing Faster Planes</t>
  </si>
  <si>
    <t>NASA research lead to a new design that makes airplanes faster and more fuel efficient.</t>
  </si>
  <si>
    <t>Z1LKl1meT1s</t>
  </si>
  <si>
    <t>2009 04 06</t>
  </si>
  <si>
    <t>https://youtu.be/3LORf7nkYho</t>
  </si>
  <si>
    <t>Quieter Aircraft</t>
  </si>
  <si>
    <t>NASA research is making airplanes quieter.</t>
  </si>
  <si>
    <t>3LORf7nkYho</t>
  </si>
  <si>
    <t>2009 03 30</t>
  </si>
  <si>
    <t>https://youtu.be/qzQkbLOGI4o</t>
  </si>
  <si>
    <t>Safer Landings</t>
  </si>
  <si>
    <t>NASA research resulted in grooved runways and highways.</t>
  </si>
  <si>
    <t>qzQkbLOGI4o</t>
  </si>
  <si>
    <t>2009 02 27</t>
  </si>
  <si>
    <t>https://youtu.be/TCZu0VjEACE</t>
  </si>
  <si>
    <t>Ohio Astronauts Celebrate NASA's 50th</t>
  </si>
  <si>
    <t>19 Ohio astronauts appeared in Cleveland August 29, 2008 to celebrate NASA's 50th anniversary. John Glenn, the first American to orbit Earth, Neil Armstrong, the first person to walk on the moon, Jim Lovell, veteran of two Apollo missions, and Kathryn Sullivan, the first woman to walk in space joined 15 other astronauts from Ohio.
The Ohio aerospace community hosted the event to celebrate 50 years of NASA innovation, inspiration, and discovery, the achievements of NASA's Glenn Research Center, and to salute Ohio's astronauts. 
Glenn, a former Ohio senator, was the honorary chairman of the event and veteran NBC News Space Correspondent Jay Barbree, the only journalist to cover every manned space launch in the United States, was the keynote speaker.
Barbree moderated "A Conversation with the Astronauts," during which the 19 astronauts in attendance reminisced about their spaceflight experiences. These are the highlights of the conversation.</t>
  </si>
  <si>
    <t>TCZu0VjEACE</t>
  </si>
  <si>
    <t>https://youtu.be/23WG3t8Gh-M</t>
  </si>
  <si>
    <t>Preventing Ice on Aircraft</t>
  </si>
  <si>
    <t>NASA improves aviation safety in dangerous weather conditions through research, pilot training and invention.</t>
  </si>
  <si>
    <t>23WG3t8Gh-M</t>
  </si>
  <si>
    <t>https://youtu.be/Tl5k0_nO9hk</t>
  </si>
  <si>
    <t>Aircraft Weather Communication</t>
  </si>
  <si>
    <t>A NASA communication system helps pilots and air traffic controllers plan for bad weather.</t>
  </si>
  <si>
    <t>Tl5k0_nO9hk</t>
  </si>
  <si>
    <t>2009 02 09</t>
  </si>
  <si>
    <t>https://youtu.be/QNfJrljcokA</t>
  </si>
  <si>
    <t>Mind-Reading Research</t>
  </si>
  <si>
    <t>Advanced technology could help pilots when they are operating under dangerous levels of stress, fatigue and distraction. Read about the study at http://www.nasa.gov/topics/aeronautics/features/pilot_cognition.html</t>
  </si>
  <si>
    <t>QNfJrljcokA</t>
  </si>
  <si>
    <t>2008 12 10</t>
  </si>
  <si>
    <t>https://youtu.be/suniiico7z4</t>
  </si>
  <si>
    <t>Shuttle Debris Impact Testing</t>
  </si>
  <si>
    <t>Glenn engineers helped NASA return the shuttle to flight by testing its wing panels for resistance to damage from foam and ice.  Read more about this project at http://www.nasa.gov/returntoflight/crew/Ballistics_RTF_Feature.html</t>
  </si>
  <si>
    <t>suniiico7z4</t>
  </si>
  <si>
    <t>2008 12 04</t>
  </si>
  <si>
    <t>https://youtu.be/M3m5npzgVLY</t>
  </si>
  <si>
    <t>Gimbal Rig</t>
  </si>
  <si>
    <t>The old multiple-axis space test inertia facility at NASA Glenn, fondly called "the gimbal rig," simulated tumble-type maneuvers that might be encountered in space flight. All Mercury astronauts trained on this rig. Find out more about the gimbal rig at http://www.nasa.gov/centers/glenn/about/history/mastif.html</t>
  </si>
  <si>
    <t>M3m5npzgVLY</t>
  </si>
  <si>
    <t>2008 12 03</t>
  </si>
  <si>
    <t>https://youtu.be/7t868zyq2nU</t>
  </si>
  <si>
    <t>A Window to the Body</t>
  </si>
  <si>
    <t>After his father has cataract surgery, a NASA Glenn scientist invents a new way to diagnose the disease before surgery is necessary. Find out about NASA Glenn's contributions to medical science at http://www.nasa.gov/centers/glenn/moonandmars/med.html</t>
  </si>
  <si>
    <t>7t868zyq2nU</t>
  </si>
</sst>
</file>

<file path=xl/styles.xml><?xml version="1.0" encoding="utf-8"?>
<styleSheet xmlns="http://schemas.openxmlformats.org/spreadsheetml/2006/main">
  <numFmts count="4">
    <numFmt numFmtId="42" formatCode="_-&quot;£&quot;* #,##0_-;\-&quot;£&quot;* #,##0_-;_-&quot;£&quot;* &quot;-&quot;_-;_-@_-"/>
    <numFmt numFmtId="44" formatCode="_-&quot;£&quot;* #,##0.00_-;\-&quot;£&quot;* #,##0.00_-;_-&quot;£&quot;* &quot;-&quot;??_-;_-@_-"/>
    <numFmt numFmtId="43" formatCode="_-* #,##0.00_-;\-* #,##0.00_-;_-* &quot;-&quot;??_-;_-@_-"/>
    <numFmt numFmtId="41" formatCode="_-* #,##0_-;\-* #,##0_-;_-*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i/>
      <sz val="11"/>
      <color rgb="FF7F7F7F"/>
      <name val="Calibri"/>
      <charset val="0"/>
      <scheme val="minor"/>
    </font>
    <font>
      <sz val="11"/>
      <color theme="1"/>
      <name val="Calibri"/>
      <charset val="134"/>
      <scheme val="minor"/>
    </font>
    <font>
      <b/>
      <sz val="13"/>
      <color theme="3"/>
      <name val="Calibri"/>
      <charset val="134"/>
      <scheme val="minor"/>
    </font>
    <font>
      <sz val="11"/>
      <color theme="1"/>
      <name val="Calibri"/>
      <charset val="0"/>
      <scheme val="minor"/>
    </font>
    <font>
      <sz val="11"/>
      <color theme="0"/>
      <name val="Calibri"/>
      <charset val="0"/>
      <scheme val="minor"/>
    </font>
    <font>
      <u/>
      <sz val="11"/>
      <color rgb="FF800080"/>
      <name val="Calibri"/>
      <charset val="0"/>
      <scheme val="minor"/>
    </font>
    <font>
      <sz val="11"/>
      <color rgb="FF9C6500"/>
      <name val="Calibri"/>
      <charset val="0"/>
      <scheme val="minor"/>
    </font>
    <font>
      <sz val="11"/>
      <color rgb="FFFA7D00"/>
      <name val="Calibri"/>
      <charset val="0"/>
      <scheme val="minor"/>
    </font>
    <font>
      <b/>
      <sz val="11"/>
      <color rgb="FFFFFFFF"/>
      <name val="Calibri"/>
      <charset val="0"/>
      <scheme val="minor"/>
    </font>
    <font>
      <sz val="11"/>
      <color rgb="FF006100"/>
      <name val="Calibri"/>
      <charset val="0"/>
      <scheme val="minor"/>
    </font>
    <font>
      <sz val="11"/>
      <color rgb="FFFF0000"/>
      <name val="Calibri"/>
      <charset val="0"/>
      <scheme val="minor"/>
    </font>
    <font>
      <b/>
      <sz val="11"/>
      <color theme="1"/>
      <name val="Calibri"/>
      <charset val="0"/>
      <scheme val="minor"/>
    </font>
    <font>
      <b/>
      <sz val="18"/>
      <color theme="3"/>
      <name val="Calibri"/>
      <charset val="134"/>
      <scheme val="minor"/>
    </font>
    <font>
      <b/>
      <sz val="15"/>
      <color theme="3"/>
      <name val="Calibri"/>
      <charset val="134"/>
      <scheme val="minor"/>
    </font>
    <font>
      <b/>
      <sz val="11"/>
      <color theme="3"/>
      <name val="Calibri"/>
      <charset val="134"/>
      <scheme val="minor"/>
    </font>
    <font>
      <b/>
      <sz val="11"/>
      <color rgb="FFFA7D00"/>
      <name val="Calibri"/>
      <charset val="0"/>
      <scheme val="minor"/>
    </font>
    <font>
      <sz val="11"/>
      <color rgb="FF9C0006"/>
      <name val="Calibri"/>
      <charset val="0"/>
      <scheme val="minor"/>
    </font>
    <font>
      <sz val="11"/>
      <color rgb="FF3F3F76"/>
      <name val="Calibri"/>
      <charset val="0"/>
      <scheme val="minor"/>
    </font>
    <font>
      <b/>
      <sz val="11"/>
      <color rgb="FF3F3F3F"/>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7" fillId="3" borderId="0" applyNumberFormat="0" applyBorder="0" applyAlignment="0" applyProtection="0">
      <alignment vertical="center"/>
    </xf>
    <xf numFmtId="43"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8" fillId="4" borderId="0" applyNumberFormat="0" applyBorder="0" applyAlignment="0" applyProtection="0">
      <alignment vertical="center"/>
    </xf>
    <xf numFmtId="0" fontId="9" fillId="0" borderId="0" applyNumberFormat="0" applyFill="0" applyBorder="0" applyAlignment="0" applyProtection="0">
      <alignment vertical="center"/>
    </xf>
    <xf numFmtId="0" fontId="12" fillId="8" borderId="5" applyNumberFormat="0" applyAlignment="0" applyProtection="0">
      <alignment vertical="center"/>
    </xf>
    <xf numFmtId="0" fontId="6" fillId="0" borderId="3" applyNumberFormat="0" applyFill="0" applyAlignment="0" applyProtection="0">
      <alignment vertical="center"/>
    </xf>
    <xf numFmtId="0" fontId="5" fillId="2" borderId="2" applyNumberFormat="0" applyFont="0" applyAlignment="0" applyProtection="0">
      <alignment vertical="center"/>
    </xf>
    <xf numFmtId="0" fontId="7" fillId="10" borderId="0" applyNumberFormat="0" applyBorder="0" applyAlignment="0" applyProtection="0">
      <alignment vertical="center"/>
    </xf>
    <xf numFmtId="0" fontId="14" fillId="0" borderId="0" applyNumberFormat="0" applyFill="0" applyBorder="0" applyAlignment="0" applyProtection="0">
      <alignment vertical="center"/>
    </xf>
    <xf numFmtId="0" fontId="7" fillId="13" borderId="0" applyNumberFormat="0" applyBorder="0" applyAlignment="0" applyProtection="0">
      <alignment vertical="center"/>
    </xf>
    <xf numFmtId="0" fontId="16"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21" fillId="19" borderId="8" applyNumberFormat="0" applyAlignment="0" applyProtection="0">
      <alignment vertical="center"/>
    </xf>
    <xf numFmtId="0" fontId="8" fillId="21" borderId="0" applyNumberFormat="0" applyBorder="0" applyAlignment="0" applyProtection="0">
      <alignment vertical="center"/>
    </xf>
    <xf numFmtId="0" fontId="13" fillId="9" borderId="0" applyNumberFormat="0" applyBorder="0" applyAlignment="0" applyProtection="0">
      <alignment vertical="center"/>
    </xf>
    <xf numFmtId="0" fontId="22" fillId="15" borderId="9" applyNumberFormat="0" applyAlignment="0" applyProtection="0">
      <alignment vertical="center"/>
    </xf>
    <xf numFmtId="0" fontId="7" fillId="12" borderId="0" applyNumberFormat="0" applyBorder="0" applyAlignment="0" applyProtection="0">
      <alignment vertical="center"/>
    </xf>
    <xf numFmtId="0" fontId="19" fillId="15" borderId="8" applyNumberFormat="0" applyAlignment="0" applyProtection="0">
      <alignment vertical="center"/>
    </xf>
    <xf numFmtId="0" fontId="11" fillId="0" borderId="4" applyNumberFormat="0" applyFill="0" applyAlignment="0" applyProtection="0">
      <alignment vertical="center"/>
    </xf>
    <xf numFmtId="0" fontId="15" fillId="0" borderId="6" applyNumberFormat="0" applyFill="0" applyAlignment="0" applyProtection="0">
      <alignment vertical="center"/>
    </xf>
    <xf numFmtId="0" fontId="20" fillId="18" borderId="0" applyNumberFormat="0" applyBorder="0" applyAlignment="0" applyProtection="0">
      <alignment vertical="center"/>
    </xf>
    <xf numFmtId="0" fontId="10" fillId="7" borderId="0" applyNumberFormat="0" applyBorder="0" applyAlignment="0" applyProtection="0">
      <alignment vertical="center"/>
    </xf>
    <xf numFmtId="0" fontId="8" fillId="14" borderId="0" applyNumberFormat="0" applyBorder="0" applyAlignment="0" applyProtection="0">
      <alignment vertical="center"/>
    </xf>
    <xf numFmtId="0" fontId="7" fillId="27" borderId="0" applyNumberFormat="0" applyBorder="0" applyAlignment="0" applyProtection="0">
      <alignment vertical="center"/>
    </xf>
    <xf numFmtId="0" fontId="8" fillId="26" borderId="0" applyNumberFormat="0" applyBorder="0" applyAlignment="0" applyProtection="0">
      <alignment vertical="center"/>
    </xf>
    <xf numFmtId="0" fontId="8" fillId="22" borderId="0" applyNumberFormat="0" applyBorder="0" applyAlignment="0" applyProtection="0">
      <alignment vertical="center"/>
    </xf>
    <xf numFmtId="0" fontId="7" fillId="17" borderId="0" applyNumberFormat="0" applyBorder="0" applyAlignment="0" applyProtection="0">
      <alignment vertical="center"/>
    </xf>
    <xf numFmtId="0" fontId="7" fillId="30" borderId="0" applyNumberFormat="0" applyBorder="0" applyAlignment="0" applyProtection="0">
      <alignment vertical="center"/>
    </xf>
    <xf numFmtId="0" fontId="8" fillId="6"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Alignment="0" applyProtection="0">
      <alignment vertical="center"/>
    </xf>
    <xf numFmtId="0" fontId="7" fillId="5" borderId="0" applyNumberFormat="0" applyBorder="0" applyAlignment="0" applyProtection="0">
      <alignment vertical="center"/>
    </xf>
    <xf numFmtId="0" fontId="7" fillId="32" borderId="0" applyNumberFormat="0" applyBorder="0" applyAlignment="0" applyProtection="0">
      <alignment vertical="center"/>
    </xf>
    <xf numFmtId="0" fontId="8" fillId="24" borderId="0" applyNumberFormat="0" applyBorder="0" applyAlignment="0" applyProtection="0">
      <alignment vertical="center"/>
    </xf>
    <xf numFmtId="0" fontId="7" fillId="31"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7" fillId="20" borderId="0" applyNumberFormat="0" applyBorder="0" applyAlignment="0" applyProtection="0">
      <alignment vertical="center"/>
    </xf>
    <xf numFmtId="0" fontId="8" fillId="28"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rBLmm6SbA6M" TargetMode="External"/><Relationship Id="rId98" Type="http://schemas.openxmlformats.org/officeDocument/2006/relationships/hyperlink" Target="https://youtu.be/h4SCp5vfxH0" TargetMode="External"/><Relationship Id="rId97" Type="http://schemas.openxmlformats.org/officeDocument/2006/relationships/hyperlink" Target="https://youtu.be/MQo7xMxcP1U" TargetMode="External"/><Relationship Id="rId96" Type="http://schemas.openxmlformats.org/officeDocument/2006/relationships/hyperlink" Target="https://youtu.be/tZOiNjCWgq0" TargetMode="External"/><Relationship Id="rId95" Type="http://schemas.openxmlformats.org/officeDocument/2006/relationships/hyperlink" Target="https://youtu.be/itAwIPMWA3o" TargetMode="External"/><Relationship Id="rId94" Type="http://schemas.openxmlformats.org/officeDocument/2006/relationships/hyperlink" Target="https://youtu.be/a2KzT4Z3qyY" TargetMode="External"/><Relationship Id="rId93" Type="http://schemas.openxmlformats.org/officeDocument/2006/relationships/hyperlink" Target="https://youtu.be/bkJt6nB_JM0" TargetMode="External"/><Relationship Id="rId92" Type="http://schemas.openxmlformats.org/officeDocument/2006/relationships/hyperlink" Target="https://youtu.be/3szehurKzZI" TargetMode="External"/><Relationship Id="rId91" Type="http://schemas.openxmlformats.org/officeDocument/2006/relationships/hyperlink" Target="https://youtu.be/6MtAa7YkfC8" TargetMode="External"/><Relationship Id="rId90" Type="http://schemas.openxmlformats.org/officeDocument/2006/relationships/hyperlink" Target="https://youtu.be/77ULPBIkO60" TargetMode="External"/><Relationship Id="rId9" Type="http://schemas.openxmlformats.org/officeDocument/2006/relationships/hyperlink" Target="https://youtu.be/-DYtUQ6vgx4" TargetMode="External"/><Relationship Id="rId89" Type="http://schemas.openxmlformats.org/officeDocument/2006/relationships/hyperlink" Target="https://youtu.be/UxTPoDgUxpE" TargetMode="External"/><Relationship Id="rId88" Type="http://schemas.openxmlformats.org/officeDocument/2006/relationships/hyperlink" Target="https://youtu.be/sT3K9Q42sC4" TargetMode="External"/><Relationship Id="rId87" Type="http://schemas.openxmlformats.org/officeDocument/2006/relationships/hyperlink" Target="https://youtu.be/ASlXBgKMxGo" TargetMode="External"/><Relationship Id="rId86" Type="http://schemas.openxmlformats.org/officeDocument/2006/relationships/hyperlink" Target="https://youtu.be/ThkZEACxLp8" TargetMode="External"/><Relationship Id="rId85" Type="http://schemas.openxmlformats.org/officeDocument/2006/relationships/hyperlink" Target="https://youtu.be/xY3k2imRFK8" TargetMode="External"/><Relationship Id="rId84" Type="http://schemas.openxmlformats.org/officeDocument/2006/relationships/hyperlink" Target="https://youtu.be/9-WXFsLjYa4" TargetMode="External"/><Relationship Id="rId83" Type="http://schemas.openxmlformats.org/officeDocument/2006/relationships/hyperlink" Target="https://youtu.be/mtbzw1dnytQ" TargetMode="External"/><Relationship Id="rId82" Type="http://schemas.openxmlformats.org/officeDocument/2006/relationships/hyperlink" Target="https://youtu.be/uueQd6oJMgM" TargetMode="External"/><Relationship Id="rId81" Type="http://schemas.openxmlformats.org/officeDocument/2006/relationships/hyperlink" Target="https://youtu.be/dfOvZygyiCo" TargetMode="External"/><Relationship Id="rId80" Type="http://schemas.openxmlformats.org/officeDocument/2006/relationships/hyperlink" Target="https://youtu.be/_plOubyV6OM" TargetMode="External"/><Relationship Id="rId8" Type="http://schemas.openxmlformats.org/officeDocument/2006/relationships/hyperlink" Target="https://youtu.be/eKVAiujxDho" TargetMode="External"/><Relationship Id="rId79" Type="http://schemas.openxmlformats.org/officeDocument/2006/relationships/hyperlink" Target="https://youtu.be/r6Jkazvnqbg" TargetMode="External"/><Relationship Id="rId78" Type="http://schemas.openxmlformats.org/officeDocument/2006/relationships/hyperlink" Target="https://youtu.be/vZolTxoTibo" TargetMode="External"/><Relationship Id="rId77" Type="http://schemas.openxmlformats.org/officeDocument/2006/relationships/hyperlink" Target="https://youtu.be/wnT5q2_1HNc" TargetMode="External"/><Relationship Id="rId76" Type="http://schemas.openxmlformats.org/officeDocument/2006/relationships/hyperlink" Target="https://youtu.be/s39Kl0ruj1Y" TargetMode="External"/><Relationship Id="rId75" Type="http://schemas.openxmlformats.org/officeDocument/2006/relationships/hyperlink" Target="https://youtu.be/F_qYYE3i2ww" TargetMode="External"/><Relationship Id="rId74" Type="http://schemas.openxmlformats.org/officeDocument/2006/relationships/hyperlink" Target="https://youtu.be/OKAzQM0h6b0" TargetMode="External"/><Relationship Id="rId73" Type="http://schemas.openxmlformats.org/officeDocument/2006/relationships/hyperlink" Target="https://youtu.be/jvX-EoDz3hg" TargetMode="External"/><Relationship Id="rId72" Type="http://schemas.openxmlformats.org/officeDocument/2006/relationships/hyperlink" Target="https://youtu.be/lvJ78l9ZJ_E" TargetMode="External"/><Relationship Id="rId71" Type="http://schemas.openxmlformats.org/officeDocument/2006/relationships/hyperlink" Target="https://youtu.be/dXwTfrDq0X8" TargetMode="External"/><Relationship Id="rId70" Type="http://schemas.openxmlformats.org/officeDocument/2006/relationships/hyperlink" Target="https://youtu.be/SFlZb6qkPtw" TargetMode="External"/><Relationship Id="rId7" Type="http://schemas.openxmlformats.org/officeDocument/2006/relationships/hyperlink" Target="https://youtu.be/TiQhOIvEy-4" TargetMode="External"/><Relationship Id="rId69" Type="http://schemas.openxmlformats.org/officeDocument/2006/relationships/hyperlink" Target="https://youtu.be/_yUo2oYwpAo" TargetMode="External"/><Relationship Id="rId68" Type="http://schemas.openxmlformats.org/officeDocument/2006/relationships/hyperlink" Target="https://youtu.be/OoS866Sj4Zg" TargetMode="External"/><Relationship Id="rId67" Type="http://schemas.openxmlformats.org/officeDocument/2006/relationships/hyperlink" Target="https://youtu.be/v5RLhcG5-Xw" TargetMode="External"/><Relationship Id="rId66" Type="http://schemas.openxmlformats.org/officeDocument/2006/relationships/hyperlink" Target="https://youtu.be/CVXv-_tV8Ys" TargetMode="External"/><Relationship Id="rId65" Type="http://schemas.openxmlformats.org/officeDocument/2006/relationships/hyperlink" Target="https://youtu.be/99IiiT8cK0k" TargetMode="External"/><Relationship Id="rId64" Type="http://schemas.openxmlformats.org/officeDocument/2006/relationships/hyperlink" Target="https://youtu.be/5uPnTP0X6Hc" TargetMode="External"/><Relationship Id="rId63" Type="http://schemas.openxmlformats.org/officeDocument/2006/relationships/hyperlink" Target="https://youtu.be/KKdZCBOwDbo" TargetMode="External"/><Relationship Id="rId62" Type="http://schemas.openxmlformats.org/officeDocument/2006/relationships/hyperlink" Target="https://youtu.be/9PSwoY1Nl4Q" TargetMode="External"/><Relationship Id="rId61" Type="http://schemas.openxmlformats.org/officeDocument/2006/relationships/hyperlink" Target="https://youtu.be/MEO2XBNGexU" TargetMode="External"/><Relationship Id="rId60" Type="http://schemas.openxmlformats.org/officeDocument/2006/relationships/hyperlink" Target="https://youtu.be/-u9oaEmoNXk" TargetMode="External"/><Relationship Id="rId6" Type="http://schemas.openxmlformats.org/officeDocument/2006/relationships/hyperlink" Target="https://youtu.be/_WOmNiQ7rNk" TargetMode="External"/><Relationship Id="rId59" Type="http://schemas.openxmlformats.org/officeDocument/2006/relationships/hyperlink" Target="https://youtu.be/A8W2g86LfIU" TargetMode="External"/><Relationship Id="rId58" Type="http://schemas.openxmlformats.org/officeDocument/2006/relationships/hyperlink" Target="https://youtu.be/t3iCp8SC0-s" TargetMode="External"/><Relationship Id="rId57" Type="http://schemas.openxmlformats.org/officeDocument/2006/relationships/hyperlink" Target="https://youtu.be/TCRrtSSCzbI" TargetMode="External"/><Relationship Id="rId56" Type="http://schemas.openxmlformats.org/officeDocument/2006/relationships/hyperlink" Target="https://youtu.be/qR38q2428Pg" TargetMode="External"/><Relationship Id="rId55" Type="http://schemas.openxmlformats.org/officeDocument/2006/relationships/hyperlink" Target="https://youtu.be/lHWQXG8IWXI" TargetMode="External"/><Relationship Id="rId54" Type="http://schemas.openxmlformats.org/officeDocument/2006/relationships/hyperlink" Target="https://youtu.be/pwEF_IXBeo8" TargetMode="External"/><Relationship Id="rId53" Type="http://schemas.openxmlformats.org/officeDocument/2006/relationships/hyperlink" Target="https://youtu.be/QmRbFNcp8Cs" TargetMode="External"/><Relationship Id="rId52" Type="http://schemas.openxmlformats.org/officeDocument/2006/relationships/hyperlink" Target="https://youtu.be/m7-dEGGJlL8" TargetMode="External"/><Relationship Id="rId51" Type="http://schemas.openxmlformats.org/officeDocument/2006/relationships/hyperlink" Target="https://youtu.be/vcL4AWzcb_M" TargetMode="External"/><Relationship Id="rId50" Type="http://schemas.openxmlformats.org/officeDocument/2006/relationships/hyperlink" Target="https://youtu.be/F6V7opj4eg8" TargetMode="External"/><Relationship Id="rId5" Type="http://schemas.openxmlformats.org/officeDocument/2006/relationships/hyperlink" Target="https://youtu.be/VpRSkRabQ1k" TargetMode="External"/><Relationship Id="rId49" Type="http://schemas.openxmlformats.org/officeDocument/2006/relationships/hyperlink" Target="https://youtu.be/_-52WXRPpvc" TargetMode="External"/><Relationship Id="rId48" Type="http://schemas.openxmlformats.org/officeDocument/2006/relationships/hyperlink" Target="https://youtu.be/D699vAuM9MY" TargetMode="External"/><Relationship Id="rId47" Type="http://schemas.openxmlformats.org/officeDocument/2006/relationships/hyperlink" Target="https://youtu.be/iQkgATPMvKQ" TargetMode="External"/><Relationship Id="rId46" Type="http://schemas.openxmlformats.org/officeDocument/2006/relationships/hyperlink" Target="https://youtu.be/Bh320aGLnNs" TargetMode="External"/><Relationship Id="rId45" Type="http://schemas.openxmlformats.org/officeDocument/2006/relationships/hyperlink" Target="https://youtu.be/Tb2j_Ndhq-8" TargetMode="External"/><Relationship Id="rId44" Type="http://schemas.openxmlformats.org/officeDocument/2006/relationships/hyperlink" Target="https://youtu.be/8GvldWevWCw" TargetMode="External"/><Relationship Id="rId43" Type="http://schemas.openxmlformats.org/officeDocument/2006/relationships/hyperlink" Target="https://youtu.be/SUo8QZrRggM" TargetMode="External"/><Relationship Id="rId42" Type="http://schemas.openxmlformats.org/officeDocument/2006/relationships/hyperlink" Target="https://youtu.be/h5UhxXxIW4Q" TargetMode="External"/><Relationship Id="rId41" Type="http://schemas.openxmlformats.org/officeDocument/2006/relationships/hyperlink" Target="https://youtu.be/TuULbRSSJOI" TargetMode="External"/><Relationship Id="rId40" Type="http://schemas.openxmlformats.org/officeDocument/2006/relationships/hyperlink" Target="https://youtu.be/8q9HBL41kxo" TargetMode="External"/><Relationship Id="rId4" Type="http://schemas.openxmlformats.org/officeDocument/2006/relationships/hyperlink" Target="https://youtu.be/3DJ4ti1h7rU" TargetMode="External"/><Relationship Id="rId39" Type="http://schemas.openxmlformats.org/officeDocument/2006/relationships/hyperlink" Target="https://youtu.be/bj6s0DROZjI" TargetMode="External"/><Relationship Id="rId38" Type="http://schemas.openxmlformats.org/officeDocument/2006/relationships/hyperlink" Target="https://youtu.be/6kOoioPpSEE" TargetMode="External"/><Relationship Id="rId37" Type="http://schemas.openxmlformats.org/officeDocument/2006/relationships/hyperlink" Target="https://youtu.be/jFAfgAyjKPc" TargetMode="External"/><Relationship Id="rId36" Type="http://schemas.openxmlformats.org/officeDocument/2006/relationships/hyperlink" Target="https://youtu.be/uQSbqA5CFEk" TargetMode="External"/><Relationship Id="rId35" Type="http://schemas.openxmlformats.org/officeDocument/2006/relationships/hyperlink" Target="https://youtu.be/MK1cznT6yt0" TargetMode="External"/><Relationship Id="rId34" Type="http://schemas.openxmlformats.org/officeDocument/2006/relationships/hyperlink" Target="https://youtu.be/PRMrucQIkXU" TargetMode="External"/><Relationship Id="rId33" Type="http://schemas.openxmlformats.org/officeDocument/2006/relationships/hyperlink" Target="https://youtu.be/1V_fMM041_g" TargetMode="External"/><Relationship Id="rId32" Type="http://schemas.openxmlformats.org/officeDocument/2006/relationships/hyperlink" Target="https://youtu.be/Bf4zgBJk2bA" TargetMode="External"/><Relationship Id="rId31" Type="http://schemas.openxmlformats.org/officeDocument/2006/relationships/hyperlink" Target="https://youtu.be/eqkrVpTjwLM" TargetMode="External"/><Relationship Id="rId30" Type="http://schemas.openxmlformats.org/officeDocument/2006/relationships/hyperlink" Target="https://youtu.be/X4wrlFgfkXo" TargetMode="External"/><Relationship Id="rId3" Type="http://schemas.openxmlformats.org/officeDocument/2006/relationships/hyperlink" Target="https://youtu.be/JiBM_D6sYbs" TargetMode="External"/><Relationship Id="rId29" Type="http://schemas.openxmlformats.org/officeDocument/2006/relationships/hyperlink" Target="https://youtu.be/XagYihRUDpU" TargetMode="External"/><Relationship Id="rId28" Type="http://schemas.openxmlformats.org/officeDocument/2006/relationships/hyperlink" Target="https://youtu.be/j2n8e-BQWq4" TargetMode="External"/><Relationship Id="rId27" Type="http://schemas.openxmlformats.org/officeDocument/2006/relationships/hyperlink" Target="https://youtu.be/sW7bxsILtkI" TargetMode="External"/><Relationship Id="rId26" Type="http://schemas.openxmlformats.org/officeDocument/2006/relationships/hyperlink" Target="https://youtu.be/rdlGgzmIwSE" TargetMode="External"/><Relationship Id="rId25" Type="http://schemas.openxmlformats.org/officeDocument/2006/relationships/hyperlink" Target="https://youtu.be/YODvuQA3bg8" TargetMode="External"/><Relationship Id="rId24" Type="http://schemas.openxmlformats.org/officeDocument/2006/relationships/hyperlink" Target="https://youtu.be/rZLYOUVNyLI" TargetMode="External"/><Relationship Id="rId239" Type="http://schemas.openxmlformats.org/officeDocument/2006/relationships/hyperlink" Target="https://youtu.be/7t868zyq2nU" TargetMode="External"/><Relationship Id="rId238" Type="http://schemas.openxmlformats.org/officeDocument/2006/relationships/hyperlink" Target="https://youtu.be/M3m5npzgVLY" TargetMode="External"/><Relationship Id="rId237" Type="http://schemas.openxmlformats.org/officeDocument/2006/relationships/hyperlink" Target="https://youtu.be/suniiico7z4" TargetMode="External"/><Relationship Id="rId236" Type="http://schemas.openxmlformats.org/officeDocument/2006/relationships/hyperlink" Target="https://youtu.be/QNfJrljcokA" TargetMode="External"/><Relationship Id="rId235" Type="http://schemas.openxmlformats.org/officeDocument/2006/relationships/hyperlink" Target="https://youtu.be/Tl5k0_nO9hk" TargetMode="External"/><Relationship Id="rId234" Type="http://schemas.openxmlformats.org/officeDocument/2006/relationships/hyperlink" Target="https://youtu.be/23WG3t8Gh-M" TargetMode="External"/><Relationship Id="rId233" Type="http://schemas.openxmlformats.org/officeDocument/2006/relationships/hyperlink" Target="https://youtu.be/TCZu0VjEACE" TargetMode="External"/><Relationship Id="rId232" Type="http://schemas.openxmlformats.org/officeDocument/2006/relationships/hyperlink" Target="https://youtu.be/qzQkbLOGI4o" TargetMode="External"/><Relationship Id="rId231" Type="http://schemas.openxmlformats.org/officeDocument/2006/relationships/hyperlink" Target="https://youtu.be/3LORf7nkYho" TargetMode="External"/><Relationship Id="rId230" Type="http://schemas.openxmlformats.org/officeDocument/2006/relationships/hyperlink" Target="https://youtu.be/Z1LKl1meT1s" TargetMode="External"/><Relationship Id="rId23" Type="http://schemas.openxmlformats.org/officeDocument/2006/relationships/hyperlink" Target="https://youtu.be/DfnHt-h9D3Q" TargetMode="External"/><Relationship Id="rId229" Type="http://schemas.openxmlformats.org/officeDocument/2006/relationships/hyperlink" Target="https://youtu.be/zUi7L7VLwr4" TargetMode="External"/><Relationship Id="rId228" Type="http://schemas.openxmlformats.org/officeDocument/2006/relationships/hyperlink" Target="https://youtu.be/mNLj_pcaadg" TargetMode="External"/><Relationship Id="rId227" Type="http://schemas.openxmlformats.org/officeDocument/2006/relationships/hyperlink" Target="https://youtu.be/lwIDW8ZgE8g" TargetMode="External"/><Relationship Id="rId226" Type="http://schemas.openxmlformats.org/officeDocument/2006/relationships/hyperlink" Target="https://youtu.be/XrUasrA_20A" TargetMode="External"/><Relationship Id="rId225" Type="http://schemas.openxmlformats.org/officeDocument/2006/relationships/hyperlink" Target="https://youtu.be/gsEqJXCEMzs" TargetMode="External"/><Relationship Id="rId224" Type="http://schemas.openxmlformats.org/officeDocument/2006/relationships/hyperlink" Target="https://youtu.be/2a00Eewks_U" TargetMode="External"/><Relationship Id="rId223" Type="http://schemas.openxmlformats.org/officeDocument/2006/relationships/hyperlink" Target="https://youtu.be/_Il5UrGs5FM" TargetMode="External"/><Relationship Id="rId222" Type="http://schemas.openxmlformats.org/officeDocument/2006/relationships/hyperlink" Target="https://youtu.be/47pZZVlG478" TargetMode="External"/><Relationship Id="rId221" Type="http://schemas.openxmlformats.org/officeDocument/2006/relationships/hyperlink" Target="https://youtu.be/px0Z99Z3Qxk" TargetMode="External"/><Relationship Id="rId220" Type="http://schemas.openxmlformats.org/officeDocument/2006/relationships/hyperlink" Target="https://youtu.be/-jVAqaaHy6g" TargetMode="External"/><Relationship Id="rId22" Type="http://schemas.openxmlformats.org/officeDocument/2006/relationships/hyperlink" Target="https://youtu.be/BirEII0g_hU" TargetMode="External"/><Relationship Id="rId219" Type="http://schemas.openxmlformats.org/officeDocument/2006/relationships/hyperlink" Target="https://youtu.be/1-MBBLQyBLw" TargetMode="External"/><Relationship Id="rId218" Type="http://schemas.openxmlformats.org/officeDocument/2006/relationships/hyperlink" Target="https://youtu.be/DINv4reWYg4" TargetMode="External"/><Relationship Id="rId217" Type="http://schemas.openxmlformats.org/officeDocument/2006/relationships/hyperlink" Target="https://youtu.be/fgr09j_CcyI" TargetMode="External"/><Relationship Id="rId216" Type="http://schemas.openxmlformats.org/officeDocument/2006/relationships/hyperlink" Target="https://youtu.be/KcKr_LFLpxs" TargetMode="External"/><Relationship Id="rId215" Type="http://schemas.openxmlformats.org/officeDocument/2006/relationships/hyperlink" Target="https://youtu.be/Lq63sVCEkQ0" TargetMode="External"/><Relationship Id="rId214" Type="http://schemas.openxmlformats.org/officeDocument/2006/relationships/hyperlink" Target="https://youtu.be/puB_WBUWJDc" TargetMode="External"/><Relationship Id="rId213" Type="http://schemas.openxmlformats.org/officeDocument/2006/relationships/hyperlink" Target="https://youtu.be/gqQL4jGHHig" TargetMode="External"/><Relationship Id="rId212" Type="http://schemas.openxmlformats.org/officeDocument/2006/relationships/hyperlink" Target="https://youtu.be/XGNcH56JZvU" TargetMode="External"/><Relationship Id="rId211" Type="http://schemas.openxmlformats.org/officeDocument/2006/relationships/hyperlink" Target="https://youtu.be/DE0x3RYpsK8" TargetMode="External"/><Relationship Id="rId210" Type="http://schemas.openxmlformats.org/officeDocument/2006/relationships/hyperlink" Target="https://youtu.be/yDoUR8Msf2w" TargetMode="External"/><Relationship Id="rId21" Type="http://schemas.openxmlformats.org/officeDocument/2006/relationships/hyperlink" Target="https://youtu.be/er7NCUh282k" TargetMode="External"/><Relationship Id="rId209" Type="http://schemas.openxmlformats.org/officeDocument/2006/relationships/hyperlink" Target="https://youtu.be/hK_kWN0BsKs" TargetMode="External"/><Relationship Id="rId208" Type="http://schemas.openxmlformats.org/officeDocument/2006/relationships/hyperlink" Target="https://youtu.be/0Kl-vromzaQ" TargetMode="External"/><Relationship Id="rId207" Type="http://schemas.openxmlformats.org/officeDocument/2006/relationships/hyperlink" Target="https://youtu.be/jrZAH-3RD3o" TargetMode="External"/><Relationship Id="rId206" Type="http://schemas.openxmlformats.org/officeDocument/2006/relationships/hyperlink" Target="https://youtu.be/jVXhCmZxppI" TargetMode="External"/><Relationship Id="rId205" Type="http://schemas.openxmlformats.org/officeDocument/2006/relationships/hyperlink" Target="https://youtu.be/4C3Rpu8vkiE" TargetMode="External"/><Relationship Id="rId204" Type="http://schemas.openxmlformats.org/officeDocument/2006/relationships/hyperlink" Target="https://youtu.be/931SXklAeO8" TargetMode="External"/><Relationship Id="rId203" Type="http://schemas.openxmlformats.org/officeDocument/2006/relationships/hyperlink" Target="https://youtu.be/Rg0AWmsjDro" TargetMode="External"/><Relationship Id="rId202" Type="http://schemas.openxmlformats.org/officeDocument/2006/relationships/hyperlink" Target="https://youtu.be/NnKxbdpLP5E" TargetMode="External"/><Relationship Id="rId201" Type="http://schemas.openxmlformats.org/officeDocument/2006/relationships/hyperlink" Target="https://youtu.be/-41MPHAsQk8" TargetMode="External"/><Relationship Id="rId200" Type="http://schemas.openxmlformats.org/officeDocument/2006/relationships/hyperlink" Target="https://youtu.be/lPfI5U-Ogck" TargetMode="External"/><Relationship Id="rId20" Type="http://schemas.openxmlformats.org/officeDocument/2006/relationships/hyperlink" Target="https://youtu.be/TwmsxN_zOuo" TargetMode="External"/><Relationship Id="rId2" Type="http://schemas.openxmlformats.org/officeDocument/2006/relationships/hyperlink" Target="https://files.afu.se/Downloads/Transcripts/0%20-%20Government/USA%20-%20NASA%20Glenn%20RC/" TargetMode="External"/><Relationship Id="rId199" Type="http://schemas.openxmlformats.org/officeDocument/2006/relationships/hyperlink" Target="https://youtu.be/nK9NxUQam1k" TargetMode="External"/><Relationship Id="rId198" Type="http://schemas.openxmlformats.org/officeDocument/2006/relationships/hyperlink" Target="https://youtu.be/RTj7P20WCP0" TargetMode="External"/><Relationship Id="rId197" Type="http://schemas.openxmlformats.org/officeDocument/2006/relationships/hyperlink" Target="https://youtu.be/vsWA2y7Dx2k" TargetMode="External"/><Relationship Id="rId196" Type="http://schemas.openxmlformats.org/officeDocument/2006/relationships/hyperlink" Target="https://youtu.be/brQ6zpfEeNg" TargetMode="External"/><Relationship Id="rId195" Type="http://schemas.openxmlformats.org/officeDocument/2006/relationships/hyperlink" Target="https://youtu.be/jVNMTZM7XvE" TargetMode="External"/><Relationship Id="rId194" Type="http://schemas.openxmlformats.org/officeDocument/2006/relationships/hyperlink" Target="https://youtu.be/0JkQ12JluJ0" TargetMode="External"/><Relationship Id="rId193" Type="http://schemas.openxmlformats.org/officeDocument/2006/relationships/hyperlink" Target="https://youtu.be/sJNK5eSOf6U" TargetMode="External"/><Relationship Id="rId192" Type="http://schemas.openxmlformats.org/officeDocument/2006/relationships/hyperlink" Target="https://youtu.be/pbRiTxzANmM" TargetMode="External"/><Relationship Id="rId191" Type="http://schemas.openxmlformats.org/officeDocument/2006/relationships/hyperlink" Target="https://youtu.be/55pRvSe8fEQ" TargetMode="External"/><Relationship Id="rId190" Type="http://schemas.openxmlformats.org/officeDocument/2006/relationships/hyperlink" Target="https://youtu.be/WJeMeXgKPWU" TargetMode="External"/><Relationship Id="rId19" Type="http://schemas.openxmlformats.org/officeDocument/2006/relationships/hyperlink" Target="https://youtu.be/dHbTIDXS9XI" TargetMode="External"/><Relationship Id="rId189" Type="http://schemas.openxmlformats.org/officeDocument/2006/relationships/hyperlink" Target="https://youtu.be/7IvQhpaMC7A" TargetMode="External"/><Relationship Id="rId188" Type="http://schemas.openxmlformats.org/officeDocument/2006/relationships/hyperlink" Target="https://youtu.be/g21HIxXfJ8A" TargetMode="External"/><Relationship Id="rId187" Type="http://schemas.openxmlformats.org/officeDocument/2006/relationships/hyperlink" Target="https://youtu.be/6mmEwAc_8z0" TargetMode="External"/><Relationship Id="rId186" Type="http://schemas.openxmlformats.org/officeDocument/2006/relationships/hyperlink" Target="https://youtu.be/QMhYlulhPYs" TargetMode="External"/><Relationship Id="rId185" Type="http://schemas.openxmlformats.org/officeDocument/2006/relationships/hyperlink" Target="https://youtu.be/PDc3ruOGGW4" TargetMode="External"/><Relationship Id="rId184" Type="http://schemas.openxmlformats.org/officeDocument/2006/relationships/hyperlink" Target="https://youtu.be/EUwmzvXxWls" TargetMode="External"/><Relationship Id="rId183" Type="http://schemas.openxmlformats.org/officeDocument/2006/relationships/hyperlink" Target="https://youtu.be/ujjTdcno388" TargetMode="External"/><Relationship Id="rId182" Type="http://schemas.openxmlformats.org/officeDocument/2006/relationships/hyperlink" Target="https://youtu.be/Zvon9nqBA2Q" TargetMode="External"/><Relationship Id="rId181" Type="http://schemas.openxmlformats.org/officeDocument/2006/relationships/hyperlink" Target="https://youtu.be/L_6HxvwHsdg" TargetMode="External"/><Relationship Id="rId180" Type="http://schemas.openxmlformats.org/officeDocument/2006/relationships/hyperlink" Target="https://youtu.be/sXv-hp1g9go" TargetMode="External"/><Relationship Id="rId18" Type="http://schemas.openxmlformats.org/officeDocument/2006/relationships/hyperlink" Target="https://youtu.be/sIWgqVxyGGs" TargetMode="External"/><Relationship Id="rId179" Type="http://schemas.openxmlformats.org/officeDocument/2006/relationships/hyperlink" Target="https://youtu.be/z7pfBrhvFNE" TargetMode="External"/><Relationship Id="rId178" Type="http://schemas.openxmlformats.org/officeDocument/2006/relationships/hyperlink" Target="https://youtu.be/KzxC2U4N2q8" TargetMode="External"/><Relationship Id="rId177" Type="http://schemas.openxmlformats.org/officeDocument/2006/relationships/hyperlink" Target="https://youtu.be/vRXPTwUp1Fk" TargetMode="External"/><Relationship Id="rId176" Type="http://schemas.openxmlformats.org/officeDocument/2006/relationships/hyperlink" Target="https://youtu.be/ki-bb8LczlA" TargetMode="External"/><Relationship Id="rId175" Type="http://schemas.openxmlformats.org/officeDocument/2006/relationships/hyperlink" Target="https://youtu.be/SX3P-foK_mw" TargetMode="External"/><Relationship Id="rId174" Type="http://schemas.openxmlformats.org/officeDocument/2006/relationships/hyperlink" Target="https://youtu.be/NWnjIkAbrfU" TargetMode="External"/><Relationship Id="rId173" Type="http://schemas.openxmlformats.org/officeDocument/2006/relationships/hyperlink" Target="https://youtu.be/GErWFSBlxDg" TargetMode="External"/><Relationship Id="rId172" Type="http://schemas.openxmlformats.org/officeDocument/2006/relationships/hyperlink" Target="https://youtu.be/EctisdaJv8I" TargetMode="External"/><Relationship Id="rId171" Type="http://schemas.openxmlformats.org/officeDocument/2006/relationships/hyperlink" Target="https://youtu.be/00Xs3XnXvg0" TargetMode="External"/><Relationship Id="rId170" Type="http://schemas.openxmlformats.org/officeDocument/2006/relationships/hyperlink" Target="https://youtu.be/JWOvdO7ZKNY" TargetMode="External"/><Relationship Id="rId17" Type="http://schemas.openxmlformats.org/officeDocument/2006/relationships/hyperlink" Target="https://youtu.be/3RSzZqY2BN8" TargetMode="External"/><Relationship Id="rId169" Type="http://schemas.openxmlformats.org/officeDocument/2006/relationships/hyperlink" Target="https://youtu.be/-bT-C59uuE8" TargetMode="External"/><Relationship Id="rId168" Type="http://schemas.openxmlformats.org/officeDocument/2006/relationships/hyperlink" Target="https://youtu.be/TbSbegHa1_M" TargetMode="External"/><Relationship Id="rId167" Type="http://schemas.openxmlformats.org/officeDocument/2006/relationships/hyperlink" Target="https://youtu.be/SvI2lsdUV5U" TargetMode="External"/><Relationship Id="rId166" Type="http://schemas.openxmlformats.org/officeDocument/2006/relationships/hyperlink" Target="https://youtu.be/_hjImuaqjxg" TargetMode="External"/><Relationship Id="rId165" Type="http://schemas.openxmlformats.org/officeDocument/2006/relationships/hyperlink" Target="https://youtu.be/7yXneK7nmoM" TargetMode="External"/><Relationship Id="rId164" Type="http://schemas.openxmlformats.org/officeDocument/2006/relationships/hyperlink" Target="https://youtu.be/Gnb5vWyCGTI" TargetMode="External"/><Relationship Id="rId163" Type="http://schemas.openxmlformats.org/officeDocument/2006/relationships/hyperlink" Target="https://youtu.be/EGQCCxHm-cs" TargetMode="External"/><Relationship Id="rId162" Type="http://schemas.openxmlformats.org/officeDocument/2006/relationships/hyperlink" Target="https://youtu.be/mQsIzwrfM0A" TargetMode="External"/><Relationship Id="rId161" Type="http://schemas.openxmlformats.org/officeDocument/2006/relationships/hyperlink" Target="https://youtu.be/tgMZYme9SRc" TargetMode="External"/><Relationship Id="rId160" Type="http://schemas.openxmlformats.org/officeDocument/2006/relationships/hyperlink" Target="https://youtu.be/_YDj4JwqoU4" TargetMode="External"/><Relationship Id="rId16" Type="http://schemas.openxmlformats.org/officeDocument/2006/relationships/hyperlink" Target="https://youtu.be/MtwOaTMgeFQ" TargetMode="External"/><Relationship Id="rId159" Type="http://schemas.openxmlformats.org/officeDocument/2006/relationships/hyperlink" Target="https://youtu.be/5VHPanW6F4E" TargetMode="External"/><Relationship Id="rId158" Type="http://schemas.openxmlformats.org/officeDocument/2006/relationships/hyperlink" Target="https://youtu.be/NliJbSyHwFw" TargetMode="External"/><Relationship Id="rId157" Type="http://schemas.openxmlformats.org/officeDocument/2006/relationships/hyperlink" Target="https://youtu.be/2e4-8XUTkQI" TargetMode="External"/><Relationship Id="rId156" Type="http://schemas.openxmlformats.org/officeDocument/2006/relationships/hyperlink" Target="https://youtu.be/V1Ohp5jvMlo" TargetMode="External"/><Relationship Id="rId155" Type="http://schemas.openxmlformats.org/officeDocument/2006/relationships/hyperlink" Target="https://youtu.be/BZ9wVqX23kY" TargetMode="External"/><Relationship Id="rId154" Type="http://schemas.openxmlformats.org/officeDocument/2006/relationships/hyperlink" Target="https://youtu.be/PYZMOD9abMI" TargetMode="External"/><Relationship Id="rId153" Type="http://schemas.openxmlformats.org/officeDocument/2006/relationships/hyperlink" Target="https://youtu.be/iOrSlNm-SCY" TargetMode="External"/><Relationship Id="rId152" Type="http://schemas.openxmlformats.org/officeDocument/2006/relationships/hyperlink" Target="https://youtu.be/nqeb_Nzrupk" TargetMode="External"/><Relationship Id="rId151" Type="http://schemas.openxmlformats.org/officeDocument/2006/relationships/hyperlink" Target="https://youtu.be/fgnbZ4zDBRE" TargetMode="External"/><Relationship Id="rId150" Type="http://schemas.openxmlformats.org/officeDocument/2006/relationships/hyperlink" Target="https://youtu.be/_WW-DXdq6PQ" TargetMode="External"/><Relationship Id="rId15" Type="http://schemas.openxmlformats.org/officeDocument/2006/relationships/hyperlink" Target="https://youtu.be/eVJrvpZZg0c" TargetMode="External"/><Relationship Id="rId149" Type="http://schemas.openxmlformats.org/officeDocument/2006/relationships/hyperlink" Target="https://youtu.be/S22gCuBTWF8" TargetMode="External"/><Relationship Id="rId148" Type="http://schemas.openxmlformats.org/officeDocument/2006/relationships/hyperlink" Target="https://youtu.be/NLg1XF6376E" TargetMode="External"/><Relationship Id="rId147" Type="http://schemas.openxmlformats.org/officeDocument/2006/relationships/hyperlink" Target="https://youtu.be/jW5wf7sttBc" TargetMode="External"/><Relationship Id="rId146" Type="http://schemas.openxmlformats.org/officeDocument/2006/relationships/hyperlink" Target="https://youtu.be/hI8fg_d67fU" TargetMode="External"/><Relationship Id="rId145" Type="http://schemas.openxmlformats.org/officeDocument/2006/relationships/hyperlink" Target="https://youtu.be/kC87owr3dMs" TargetMode="External"/><Relationship Id="rId144" Type="http://schemas.openxmlformats.org/officeDocument/2006/relationships/hyperlink" Target="https://youtu.be/dOK446jAsAw" TargetMode="External"/><Relationship Id="rId143" Type="http://schemas.openxmlformats.org/officeDocument/2006/relationships/hyperlink" Target="https://youtu.be/mX1y_HQx1kY" TargetMode="External"/><Relationship Id="rId142" Type="http://schemas.openxmlformats.org/officeDocument/2006/relationships/hyperlink" Target="https://youtu.be/AXAmsaxoehs" TargetMode="External"/><Relationship Id="rId141" Type="http://schemas.openxmlformats.org/officeDocument/2006/relationships/hyperlink" Target="https://youtu.be/E4KNY_Gdf70" TargetMode="External"/><Relationship Id="rId140" Type="http://schemas.openxmlformats.org/officeDocument/2006/relationships/hyperlink" Target="https://youtu.be/dlxJ65WRy0E" TargetMode="External"/><Relationship Id="rId14" Type="http://schemas.openxmlformats.org/officeDocument/2006/relationships/hyperlink" Target="https://youtu.be/SBdvj0TL-AQ" TargetMode="External"/><Relationship Id="rId139" Type="http://schemas.openxmlformats.org/officeDocument/2006/relationships/hyperlink" Target="https://youtu.be/KLpCrfBO_e4" TargetMode="External"/><Relationship Id="rId138" Type="http://schemas.openxmlformats.org/officeDocument/2006/relationships/hyperlink" Target="https://youtu.be/cvBaPdO5DrQ" TargetMode="External"/><Relationship Id="rId137" Type="http://schemas.openxmlformats.org/officeDocument/2006/relationships/hyperlink" Target="https://youtu.be/sCZthtgql6U" TargetMode="External"/><Relationship Id="rId136" Type="http://schemas.openxmlformats.org/officeDocument/2006/relationships/hyperlink" Target="https://youtu.be/m3F42ttA3o8" TargetMode="External"/><Relationship Id="rId135" Type="http://schemas.openxmlformats.org/officeDocument/2006/relationships/hyperlink" Target="https://youtu.be/QIjEHEADX1k" TargetMode="External"/><Relationship Id="rId134" Type="http://schemas.openxmlformats.org/officeDocument/2006/relationships/hyperlink" Target="https://youtu.be/2FX_cBVRYSY" TargetMode="External"/><Relationship Id="rId133" Type="http://schemas.openxmlformats.org/officeDocument/2006/relationships/hyperlink" Target="https://youtu.be/7TeJzxfPqxU" TargetMode="External"/><Relationship Id="rId132" Type="http://schemas.openxmlformats.org/officeDocument/2006/relationships/hyperlink" Target="https://youtu.be/PdH4ziPXtzw" TargetMode="External"/><Relationship Id="rId131" Type="http://schemas.openxmlformats.org/officeDocument/2006/relationships/hyperlink" Target="https://youtu.be/mHCFplu7LMA" TargetMode="External"/><Relationship Id="rId130" Type="http://schemas.openxmlformats.org/officeDocument/2006/relationships/hyperlink" Target="https://youtu.be/hdEklOSLnHA" TargetMode="External"/><Relationship Id="rId13" Type="http://schemas.openxmlformats.org/officeDocument/2006/relationships/hyperlink" Target="https://youtu.be/8E4Lj0phUgE" TargetMode="External"/><Relationship Id="rId129" Type="http://schemas.openxmlformats.org/officeDocument/2006/relationships/hyperlink" Target="https://youtu.be/nZ9V1m6p_20" TargetMode="External"/><Relationship Id="rId128" Type="http://schemas.openxmlformats.org/officeDocument/2006/relationships/hyperlink" Target="https://youtu.be/-VRhnwVSEg8" TargetMode="External"/><Relationship Id="rId127" Type="http://schemas.openxmlformats.org/officeDocument/2006/relationships/hyperlink" Target="https://youtu.be/BgF10YLYadk" TargetMode="External"/><Relationship Id="rId126" Type="http://schemas.openxmlformats.org/officeDocument/2006/relationships/hyperlink" Target="https://youtu.be/RgpuReoirzk" TargetMode="External"/><Relationship Id="rId125" Type="http://schemas.openxmlformats.org/officeDocument/2006/relationships/hyperlink" Target="https://youtu.be/dDwfzHoHbT4" TargetMode="External"/><Relationship Id="rId124" Type="http://schemas.openxmlformats.org/officeDocument/2006/relationships/hyperlink" Target="https://youtu.be/CDyR1IbI6JE" TargetMode="External"/><Relationship Id="rId123" Type="http://schemas.openxmlformats.org/officeDocument/2006/relationships/hyperlink" Target="https://youtu.be/KCrOgAdXedo" TargetMode="External"/><Relationship Id="rId122" Type="http://schemas.openxmlformats.org/officeDocument/2006/relationships/hyperlink" Target="https://youtu.be/CLsZ_etejRY" TargetMode="External"/><Relationship Id="rId121" Type="http://schemas.openxmlformats.org/officeDocument/2006/relationships/hyperlink" Target="https://youtu.be/W9GYchkpbz8" TargetMode="External"/><Relationship Id="rId120" Type="http://schemas.openxmlformats.org/officeDocument/2006/relationships/hyperlink" Target="https://youtu.be/3Qgi6hqCuq8" TargetMode="External"/><Relationship Id="rId12" Type="http://schemas.openxmlformats.org/officeDocument/2006/relationships/hyperlink" Target="https://youtu.be/x0iyUkbf2UI" TargetMode="External"/><Relationship Id="rId119" Type="http://schemas.openxmlformats.org/officeDocument/2006/relationships/hyperlink" Target="https://youtu.be/Bqs23Yu3mrU" TargetMode="External"/><Relationship Id="rId118" Type="http://schemas.openxmlformats.org/officeDocument/2006/relationships/hyperlink" Target="https://youtu.be/5rhRT57B-2M" TargetMode="External"/><Relationship Id="rId117" Type="http://schemas.openxmlformats.org/officeDocument/2006/relationships/hyperlink" Target="https://youtu.be/4t96M-iCFzo" TargetMode="External"/><Relationship Id="rId116" Type="http://schemas.openxmlformats.org/officeDocument/2006/relationships/hyperlink" Target="https://youtu.be/AWz4FlC7hwo" TargetMode="External"/><Relationship Id="rId115" Type="http://schemas.openxmlformats.org/officeDocument/2006/relationships/hyperlink" Target="https://youtu.be/7NxXDZTRRQU" TargetMode="External"/><Relationship Id="rId114" Type="http://schemas.openxmlformats.org/officeDocument/2006/relationships/hyperlink" Target="https://youtu.be/M1ZO_g6MqFw" TargetMode="External"/><Relationship Id="rId113" Type="http://schemas.openxmlformats.org/officeDocument/2006/relationships/hyperlink" Target="https://youtu.be/Gaf4E_taV70" TargetMode="External"/><Relationship Id="rId112" Type="http://schemas.openxmlformats.org/officeDocument/2006/relationships/hyperlink" Target="https://youtu.be/qEdvoK80mNI" TargetMode="External"/><Relationship Id="rId111" Type="http://schemas.openxmlformats.org/officeDocument/2006/relationships/hyperlink" Target="https://youtu.be/yk8esX-SY5o" TargetMode="External"/><Relationship Id="rId110" Type="http://schemas.openxmlformats.org/officeDocument/2006/relationships/hyperlink" Target="https://youtu.be/btpIUZi084Q" TargetMode="External"/><Relationship Id="rId11" Type="http://schemas.openxmlformats.org/officeDocument/2006/relationships/hyperlink" Target="https://youtu.be/FJO13BYk7-Q" TargetMode="External"/><Relationship Id="rId109" Type="http://schemas.openxmlformats.org/officeDocument/2006/relationships/hyperlink" Target="https://youtu.be/HMDSE05Uh0M" TargetMode="External"/><Relationship Id="rId108" Type="http://schemas.openxmlformats.org/officeDocument/2006/relationships/hyperlink" Target="https://youtu.be/gmKpHDCfEJA" TargetMode="External"/><Relationship Id="rId107" Type="http://schemas.openxmlformats.org/officeDocument/2006/relationships/hyperlink" Target="https://youtu.be/DOQFKbFLZuw" TargetMode="External"/><Relationship Id="rId106" Type="http://schemas.openxmlformats.org/officeDocument/2006/relationships/hyperlink" Target="https://youtu.be/7CJEAv6kjHs" TargetMode="External"/><Relationship Id="rId105" Type="http://schemas.openxmlformats.org/officeDocument/2006/relationships/hyperlink" Target="https://youtu.be/arWctJSEaB8" TargetMode="External"/><Relationship Id="rId104" Type="http://schemas.openxmlformats.org/officeDocument/2006/relationships/hyperlink" Target="https://youtu.be/zNyW-pbyzm4" TargetMode="External"/><Relationship Id="rId103" Type="http://schemas.openxmlformats.org/officeDocument/2006/relationships/hyperlink" Target="https://youtu.be/k1XtzuyvT-0" TargetMode="External"/><Relationship Id="rId102" Type="http://schemas.openxmlformats.org/officeDocument/2006/relationships/hyperlink" Target="https://youtu.be/0cG_gA-IjiY" TargetMode="External"/><Relationship Id="rId101" Type="http://schemas.openxmlformats.org/officeDocument/2006/relationships/hyperlink" Target="https://youtu.be/ogBPDQ13xfU" TargetMode="External"/><Relationship Id="rId100" Type="http://schemas.openxmlformats.org/officeDocument/2006/relationships/hyperlink" Target="https://youtu.be/Rg6kmUWNSGk" TargetMode="External"/><Relationship Id="rId10" Type="http://schemas.openxmlformats.org/officeDocument/2006/relationships/hyperlink" Target="https://youtu.be/ayGqeDyqKHA" TargetMode="External"/><Relationship Id="rId1" Type="http://schemas.openxmlformats.org/officeDocument/2006/relationships/hyperlink" Target="https://youtu.be/Ij4IEF9MqN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9"/>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330" spans="1:13">
      <c r="A2" s="1" t="s">
        <v>12</v>
      </c>
      <c r="B2" s="1" t="s">
        <v>13</v>
      </c>
      <c r="C2" s="4" t="s">
        <v>14</v>
      </c>
      <c r="D2" s="1" t="s">
        <v>15</v>
      </c>
      <c r="E2" s="1" t="s">
        <v>16</v>
      </c>
      <c r="F2" s="4" t="s">
        <v>17</v>
      </c>
      <c r="G2" s="1" t="s">
        <v>18</v>
      </c>
      <c r="H2" s="1" t="s">
        <v>19</v>
      </c>
      <c r="I2" s="1" t="s">
        <v>20</v>
      </c>
      <c r="J2" s="1" t="s">
        <v>21</v>
      </c>
      <c r="K2" s="1" t="s">
        <v>22</v>
      </c>
      <c r="L2" s="1" t="str">
        <f>HYPERLINK("https://files.afu.se/Downloads/Transcripts/0%20-%20Government/USA%20-%20NASA%20Glenn%20RC/2023 05 30 - NASA Glenn Research Center - NASA's Modern History Makers  Kamana Katiyar_Ij4IEF9MqNM - transcript (automated).pdf","Transcript Link")</f>
        <v>Transcript Link</v>
      </c>
      <c r="M2" s="2" t="str">
        <f>HYPERLINK("https://files.afu.se/Downloads/Transcripts/0%20-%20Government/USA%20-%20NASA%20Glenn%20RC/2023 05 30 - NASA Glenn Research Center - NASA's Modern History Makers  Kamana Katiyar_Ij4IEF9MqNM - transcript (automated).pdf","Transcript Link")</f>
        <v>Transcript Link</v>
      </c>
    </row>
    <row r="3" ht="330" spans="1:13">
      <c r="A3" s="1" t="s">
        <v>23</v>
      </c>
      <c r="B3" s="1" t="s">
        <v>13</v>
      </c>
      <c r="C3" s="4" t="s">
        <v>24</v>
      </c>
      <c r="D3" s="1" t="s">
        <v>25</v>
      </c>
      <c r="E3" s="1" t="s">
        <v>26</v>
      </c>
      <c r="F3" s="4" t="s">
        <v>17</v>
      </c>
      <c r="G3" s="1" t="s">
        <v>18</v>
      </c>
      <c r="H3" s="1" t="s">
        <v>19</v>
      </c>
      <c r="I3" s="1" t="s">
        <v>20</v>
      </c>
      <c r="J3" s="1" t="s">
        <v>27</v>
      </c>
      <c r="K3" s="1" t="s">
        <v>22</v>
      </c>
      <c r="L3" s="1" t="str">
        <f>HYPERLINK("https://files.afu.se/Downloads/Transcripts/0%20-%20Government/USA%20-%20NASA%20Glenn%20RC/2023 05 25 - NASA Glenn Research Center - NASA’s Modern History Makers  Wayne A. Wong_JiBM_D6sYbs - transcript (automated).pdf","Transcript Link")</f>
        <v>Transcript Link</v>
      </c>
      <c r="M3" s="2" t="str">
        <f>HYPERLINK("https://files.afu.se/Downloads/Transcripts/0%20-%20Government/USA%20-%20NASA%20Glenn%20RC/2023 05 25 - NASA Glenn Research Center - NASA’s Modern History Makers  Wayne A. Wong_JiBM_D6sYbs - transcript (automated).pdf","Transcript Link")</f>
        <v>Transcript Link</v>
      </c>
    </row>
    <row r="4" ht="210" spans="1:13">
      <c r="A4" s="1" t="s">
        <v>28</v>
      </c>
      <c r="B4" s="1" t="s">
        <v>13</v>
      </c>
      <c r="C4" s="4" t="s">
        <v>29</v>
      </c>
      <c r="D4" s="1" t="s">
        <v>30</v>
      </c>
      <c r="E4" s="1" t="s">
        <v>31</v>
      </c>
      <c r="F4" s="4" t="s">
        <v>17</v>
      </c>
      <c r="G4" s="1" t="s">
        <v>18</v>
      </c>
      <c r="H4" s="1" t="s">
        <v>19</v>
      </c>
      <c r="I4" s="1" t="s">
        <v>20</v>
      </c>
      <c r="J4" s="1" t="s">
        <v>32</v>
      </c>
      <c r="K4" s="1" t="s">
        <v>22</v>
      </c>
      <c r="L4" s="1" t="str">
        <f>HYPERLINK("https://files.afu.se/Downloads/Transcripts/0%20-%20Government/USA%20-%20NASA%20Glenn%20RC/2023 04 21 - NASA Glenn Research Center - NASA's New 3D-Printed Superalloy Can Take the Heat_3DJ4ti1h7rU - transcript (automated).pdf","Transcript Link")</f>
        <v>Transcript Link</v>
      </c>
      <c r="M4" s="2" t="str">
        <f>HYPERLINK("https://files.afu.se/Downloads/Transcripts/0%20-%20Government/USA%20-%20NASA%20Glenn%20RC/2023 04 21 - NASA Glenn Research Center - NASA's New 3D-Printed Superalloy Can Take the Heat_3DJ4ti1h7rU - transcript (automated).pdf","Transcript Link")</f>
        <v>Transcript Link</v>
      </c>
    </row>
    <row r="5" ht="1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HYPERLINK("https://files.afu.se/Downloads/Transcripts/0%20-%20Government/USA%20-%20NASA%20Glenn%20RC/2023 04 07 - NASA Glenn Research Center - 2024 Eclipse Countdown Kickoff_VpRSkRabQ1k - transcript (automated).pdf","Transcript Link")</f>
        <v>Transcript Link</v>
      </c>
      <c r="M5" s="2" t="str">
        <f>HYPERLINK("https://files.afu.se/Downloads/Transcripts/0%20-%20Government/USA%20-%20NASA%20Glenn%20RC/2023 04 07 - NASA Glenn Research Center - 2024 Eclipse Countdown Kickoff_VpRSkRabQ1k - transcript (automated).pdf","Transcript Link")</f>
        <v>Transcript Link</v>
      </c>
    </row>
    <row r="6" ht="225" spans="1:13">
      <c r="A6" s="1" t="s">
        <v>38</v>
      </c>
      <c r="B6" s="1" t="s">
        <v>13</v>
      </c>
      <c r="C6" s="4" t="s">
        <v>39</v>
      </c>
      <c r="D6" s="1" t="s">
        <v>40</v>
      </c>
      <c r="E6" s="1" t="s">
        <v>41</v>
      </c>
      <c r="F6" s="4" t="s">
        <v>17</v>
      </c>
      <c r="G6" s="1" t="s">
        <v>18</v>
      </c>
      <c r="H6" s="1" t="s">
        <v>19</v>
      </c>
      <c r="I6" s="1" t="s">
        <v>20</v>
      </c>
      <c r="J6" s="1" t="s">
        <v>42</v>
      </c>
      <c r="K6" s="1" t="s">
        <v>22</v>
      </c>
      <c r="L6" s="1" t="str">
        <f>HYPERLINK("https://files.afu.se/Downloads/Transcripts/0%20-%20Government/USA%20-%20NASA%20Glenn%20RC/2023 03 29 - NASA Glenn Research Center - NASA's Modern History Makers  Carrie Green__WOmNiQ7rNk - transcript (automated).pdf","Transcript Link")</f>
        <v>Transcript Link</v>
      </c>
      <c r="M6" s="2" t="str">
        <f>HYPERLINK("https://files.afu.se/Downloads/Transcripts/0%20-%20Government/USA%20-%20NASA%20Glenn%20RC/2023 03 29 - NASA Glenn Research Center - NASA's Modern History Makers  Carrie Green__WOmNiQ7rNk - transcript (automated).pdf","Transcript Link")</f>
        <v>Transcript Link</v>
      </c>
    </row>
    <row r="7" ht="240" spans="1:13">
      <c r="A7" s="1" t="s">
        <v>43</v>
      </c>
      <c r="B7" s="1" t="s">
        <v>13</v>
      </c>
      <c r="C7" s="4" t="s">
        <v>44</v>
      </c>
      <c r="D7" s="1" t="s">
        <v>45</v>
      </c>
      <c r="E7" s="1" t="s">
        <v>46</v>
      </c>
      <c r="F7" s="4" t="s">
        <v>17</v>
      </c>
      <c r="G7" s="1" t="s">
        <v>18</v>
      </c>
      <c r="H7" s="1" t="s">
        <v>19</v>
      </c>
      <c r="I7" s="1" t="s">
        <v>20</v>
      </c>
      <c r="J7" s="1" t="s">
        <v>47</v>
      </c>
      <c r="K7" s="1" t="s">
        <v>22</v>
      </c>
      <c r="L7" s="1" t="str">
        <f>HYPERLINK("https://files.afu.se/Downloads/Transcripts/0%20-%20Government/USA%20-%20NASA%20Glenn%20RC/2023 03 16 - NASA Glenn Research Center - NASA’s Modern History Makers  Peggy Cornell_TiQhOIvEy-4 - transcript (automated).pdf","Transcript Link")</f>
        <v>Transcript Link</v>
      </c>
      <c r="M7" s="2" t="str">
        <f>HYPERLINK("https://files.afu.se/Downloads/Transcripts/0%20-%20Government/USA%20-%20NASA%20Glenn%20RC/2023 03 16 - NASA Glenn Research Center - NASA’s Modern History Makers  Peggy Cornell_TiQhOIvEy-4 - transcript (automated).pdf","Transcript Link")</f>
        <v>Transcript Link</v>
      </c>
    </row>
    <row r="8" ht="1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HYPERLINK("https://files.afu.se/Downloads/Transcripts/0%20-%20Government/USA%20-%20NASA%20Glenn%20RC/2023 02 09 - NASA Glenn Research Center - Josh Dobbs Goes Inside NASA's Neil A. Armstrong Test Facility_eKVAiujxDho - transcript (automated).pdf","Transcript Link")</f>
        <v>Transcript Link</v>
      </c>
      <c r="M8" s="2" t="str">
        <f>HYPERLINK("https://files.afu.se/Downloads/Transcripts/0%20-%20Government/USA%20-%20NASA%20Glenn%20RC/2023 02 09 - NASA Glenn Research Center - Josh Dobbs Goes Inside NASA's Neil A. Armstrong Test Facility_eKVAiujxDho - transcript (automated).pdf","Transcript Link")</f>
        <v>Transcript Link</v>
      </c>
    </row>
    <row r="9" ht="195" spans="1:13">
      <c r="A9" s="1" t="s">
        <v>48</v>
      </c>
      <c r="B9" s="1" t="s">
        <v>13</v>
      </c>
      <c r="C9" s="4" t="s">
        <v>53</v>
      </c>
      <c r="D9" s="1" t="s">
        <v>54</v>
      </c>
      <c r="E9" s="1" t="s">
        <v>55</v>
      </c>
      <c r="F9" s="4" t="s">
        <v>17</v>
      </c>
      <c r="G9" s="1" t="s">
        <v>18</v>
      </c>
      <c r="H9" s="1" t="s">
        <v>19</v>
      </c>
      <c r="I9" s="1" t="s">
        <v>20</v>
      </c>
      <c r="J9" s="1" t="s">
        <v>56</v>
      </c>
      <c r="K9" s="1" t="s">
        <v>22</v>
      </c>
      <c r="L9" s="1" t="str">
        <f>HYPERLINK("https://files.afu.se/Downloads/Transcripts/0%20-%20Government/USA%20-%20NASA%20Glenn%20RC/2023 02 09 - NASA Glenn Research Center - Josh Dobbs Goes Inside NASA's Glenn Research Center_-DYtUQ6vgx4 - transcript (automated).pdf","Transcript Link")</f>
        <v>Transcript Link</v>
      </c>
      <c r="M9" s="2" t="str">
        <f>HYPERLINK("https://files.afu.se/Downloads/Transcripts/0%20-%20Government/USA%20-%20NASA%20Glenn%20RC/2023 02 09 - NASA Glenn Research Center - Josh Dobbs Goes Inside NASA's Glenn Research Center_-DYtUQ6vgx4 - transcript (automated).pdf","Transcript Link")</f>
        <v>Transcript Link</v>
      </c>
    </row>
    <row r="10" ht="195" spans="1:13">
      <c r="A10" s="1" t="s">
        <v>57</v>
      </c>
      <c r="B10" s="1" t="s">
        <v>13</v>
      </c>
      <c r="C10" s="4" t="s">
        <v>58</v>
      </c>
      <c r="D10" s="1" t="s">
        <v>59</v>
      </c>
      <c r="E10" s="1" t="s">
        <v>60</v>
      </c>
      <c r="F10" s="4" t="s">
        <v>17</v>
      </c>
      <c r="G10" s="1" t="s">
        <v>18</v>
      </c>
      <c r="H10" s="1" t="s">
        <v>19</v>
      </c>
      <c r="I10" s="1" t="s">
        <v>20</v>
      </c>
      <c r="J10" s="1" t="s">
        <v>61</v>
      </c>
      <c r="K10" s="1" t="s">
        <v>22</v>
      </c>
      <c r="L10" s="1" t="str">
        <f>HYPERLINK("https://files.afu.se/Downloads/Transcripts/0%20-%20Government/USA%20-%20NASA%20Glenn%20RC/2022 12 29 - NASA Glenn Research Center - NASA's Glenn Research Center 2022 Recap   NASA Glenn Research Center_ayGqeDyqKHA - transcript (automated).pdf","Transcript Link")</f>
        <v>Transcript Link</v>
      </c>
      <c r="M10" s="2" t="str">
        <f>HYPERLINK("https://files.afu.se/Downloads/Transcripts/0%20-%20Government/USA%20-%20NASA%20Glenn%20RC/2022 12 29 - NASA Glenn Research Center - NASA's Glenn Research Center 2022 Recap   NASA Glenn Research Center_ayGqeDyqKHA - transcript (automated).pdf","Transcript Link")</f>
        <v>Transcript Link</v>
      </c>
    </row>
    <row r="11" ht="285" spans="1:13">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HYPERLINK("https://files.afu.se/Downloads/Transcripts/0%20-%20Government/USA%20-%20NASA%20Glenn%20RC/2022 12 06 - NASA Glenn Research Center - NASA Conducts Acoustic Hover Test with Moog SureFly   NASA Glenn Research Center_FJO13BYk7-Q - transcript (automated).pdf","Transcript Link")</f>
        <v>Transcript Link</v>
      </c>
      <c r="M11" s="2" t="str">
        <f>HYPERLINK("https://files.afu.se/Downloads/Transcripts/0%20-%20Government/USA%20-%20NASA%20Glenn%20RC/2022 12 06 - NASA Glenn Research Center - NASA Conducts Acoustic Hover Test with Moog SureFly   NASA Glenn Research Center_FJO13BYk7-Q - transcript (automated).pdf","Transcript Link")</f>
        <v>Transcript Link</v>
      </c>
    </row>
    <row r="12" ht="195" spans="1:13">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HYPERLINK("https://files.afu.se/Downloads/Transcripts/0%20-%20Government/USA%20-%20NASA%20Glenn%20RC/2022 10 13 - NASA Glenn Research Center - Sound Bites  Insights to Inspire   Emilio Borges   NASA Glenn Research Center_x0iyUkbf2UI - transcript (automated).pdf","Transcript Link")</f>
        <v>Transcript Link</v>
      </c>
      <c r="M12" s="2" t="str">
        <f>HYPERLINK("https://files.afu.se/Downloads/Transcripts/0%20-%20Government/USA%20-%20NASA%20Glenn%20RC/2022 10 13 - NASA Glenn Research Center - Sound Bites  Insights to Inspire   Emilio Borges   NASA Glenn Research Center_x0iyUkbf2UI - transcript (automated).pdf","Transcript Link")</f>
        <v>Transcript Link</v>
      </c>
    </row>
    <row r="13" ht="195"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HYPERLINK("https://files.afu.se/Downloads/Transcripts/0%20-%20Government/USA%20-%20NASA%20Glenn%20RC/2022 10 12 - NASA Glenn Research Center - Power to Explore Student Challenge   NASA Glenn Research Center_8E4Lj0phUgE - transcript (automated).pdf","Transcript Link")</f>
        <v>Transcript Link</v>
      </c>
      <c r="M13" s="2" t="str">
        <f>HYPERLINK("https://files.afu.se/Downloads/Transcripts/0%20-%20Government/USA%20-%20NASA%20Glenn%20RC/2022 10 12 - NASA Glenn Research Center - Power to Explore Student Challenge   NASA Glenn Research Center_8E4Lj0phUgE - transcript (automated).pdf","Transcript Link")</f>
        <v>Transcript Link</v>
      </c>
    </row>
    <row r="14" ht="195" spans="1:13">
      <c r="A14" s="1" t="s">
        <v>77</v>
      </c>
      <c r="B14" s="1" t="s">
        <v>13</v>
      </c>
      <c r="C14" s="4" t="s">
        <v>78</v>
      </c>
      <c r="D14" s="1" t="s">
        <v>79</v>
      </c>
      <c r="E14" s="1" t="s">
        <v>80</v>
      </c>
      <c r="F14" s="4" t="s">
        <v>17</v>
      </c>
      <c r="G14" s="1" t="s">
        <v>18</v>
      </c>
      <c r="H14" s="1" t="s">
        <v>19</v>
      </c>
      <c r="I14" s="1" t="s">
        <v>20</v>
      </c>
      <c r="J14" s="1" t="s">
        <v>81</v>
      </c>
      <c r="K14" s="1" t="s">
        <v>22</v>
      </c>
      <c r="L14" s="1" t="str">
        <f>HYPERLINK("https://files.afu.se/Downloads/Transcripts/0%20-%20Government/USA%20-%20NASA%20Glenn%20RC/2022 10 06 - NASA Glenn Research Center - Sound Bites  Insights to Inspire   Diana Santiago_SBdvj0TL-AQ - transcript (automated).pdf","Transcript Link")</f>
        <v>Transcript Link</v>
      </c>
      <c r="M14" s="2" t="str">
        <f>HYPERLINK("https://files.afu.se/Downloads/Transcripts/0%20-%20Government/USA%20-%20NASA%20Glenn%20RC/2022 10 06 - NASA Glenn Research Center - Sound Bites  Insights to Inspire   Diana Santiago_SBdvj0TL-AQ - transcript (automated).pdf","Transcript Link")</f>
        <v>Transcript Link</v>
      </c>
    </row>
    <row r="15" ht="195"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HYPERLINK("https://files.afu.se/Downloads/Transcripts/0%20-%20Government/USA%20-%20NASA%20Glenn%20RC/2022 08 31 - NASA Glenn Research Center - Go Inside NASA’s Ballistic Impact Lab   NASA Glenn Research Center_eVJrvpZZg0c - transcript (automated).pdf","Transcript Link")</f>
        <v>Transcript Link</v>
      </c>
      <c r="M15" s="2" t="str">
        <f>HYPERLINK("https://files.afu.se/Downloads/Transcripts/0%20-%20Government/USA%20-%20NASA%20Glenn%20RC/2022 08 31 - NASA Glenn Research Center - Go Inside NASA’s Ballistic Impact Lab   NASA Glenn Research Center_eVJrvpZZg0c - transcript (automated).pdf","Transcript Link")</f>
        <v>Transcript Link</v>
      </c>
    </row>
    <row r="16" ht="300"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HYPERLINK("https://files.afu.se/Downloads/Transcripts/0%20-%20Government/USA%20-%20NASA%20Glenn%20RC/2022 08 23 - NASA Glenn Research Center - NASA's  First Woman  graphic novel, reviewed by Dr. Dionne Hernandez Lugo._MtwOaTMgeFQ - transcript (automated).pdf","Transcript Link")</f>
        <v>Transcript Link</v>
      </c>
      <c r="M16" s="2" t="str">
        <f>HYPERLINK("https://files.afu.se/Downloads/Transcripts/0%20-%20Government/USA%20-%20NASA%20Glenn%20RC/2022 08 23 - NASA Glenn Research Center - NASA's  First Woman  graphic novel, reviewed by Dr. Dionne Hernandez Lugo._MtwOaTMgeFQ - transcript (automated).pdf","Transcript Link")</f>
        <v>Transcript Link</v>
      </c>
    </row>
    <row r="17" ht="195" spans="1:13">
      <c r="A17" s="1" t="s">
        <v>92</v>
      </c>
      <c r="B17" s="1" t="s">
        <v>13</v>
      </c>
      <c r="C17" s="4" t="s">
        <v>93</v>
      </c>
      <c r="D17" s="1" t="s">
        <v>94</v>
      </c>
      <c r="E17" s="1" t="s">
        <v>95</v>
      </c>
      <c r="F17" s="4" t="s">
        <v>17</v>
      </c>
      <c r="G17" s="1" t="s">
        <v>18</v>
      </c>
      <c r="H17" s="1" t="s">
        <v>19</v>
      </c>
      <c r="I17" s="1" t="s">
        <v>20</v>
      </c>
      <c r="J17" s="1" t="s">
        <v>96</v>
      </c>
      <c r="K17" s="1" t="s">
        <v>22</v>
      </c>
      <c r="L17" s="1">
        <v>0</v>
      </c>
      <c r="M17" s="2">
        <v>0</v>
      </c>
    </row>
    <row r="18" ht="195" spans="1:13">
      <c r="A18" s="1" t="s">
        <v>97</v>
      </c>
      <c r="B18" s="1" t="s">
        <v>13</v>
      </c>
      <c r="C18" s="4" t="s">
        <v>98</v>
      </c>
      <c r="D18" s="1" t="s">
        <v>99</v>
      </c>
      <c r="E18" s="1" t="s">
        <v>100</v>
      </c>
      <c r="F18" s="4" t="s">
        <v>17</v>
      </c>
      <c r="G18" s="1" t="s">
        <v>18</v>
      </c>
      <c r="H18" s="1" t="s">
        <v>19</v>
      </c>
      <c r="I18" s="1" t="s">
        <v>20</v>
      </c>
      <c r="J18" s="1" t="s">
        <v>101</v>
      </c>
      <c r="K18" s="1" t="s">
        <v>22</v>
      </c>
      <c r="L18" s="1">
        <v>0</v>
      </c>
      <c r="M18" s="2">
        <v>0</v>
      </c>
    </row>
    <row r="19" ht="195"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HYPERLINK("https://files.afu.se/Downloads/Transcripts/0%20-%20Government/USA%20-%20NASA%20Glenn%20RC/2022 07 25 - NASA Glenn Research Center - Airventure 2022 - NASA Glenn Research Center_dHbTIDXS9XI - transcript (automated).pdf","Transcript Link")</f>
        <v>Transcript Link</v>
      </c>
      <c r="M19" s="2" t="str">
        <f>HYPERLINK("https://files.afu.se/Downloads/Transcripts/0%20-%20Government/USA%20-%20NASA%20Glenn%20RC/2022 07 25 - NASA Glenn Research Center - Airventure 2022 - NASA Glenn Research Center_dHbTIDXS9XI - transcript (automated).pdf","Transcript Link")</f>
        <v>Transcript Link</v>
      </c>
    </row>
    <row r="20" ht="210"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HYPERLINK("https://files.afu.se/Downloads/Transcripts/0%20-%20Government/USA%20-%20NASA%20Glenn%20RC/2022 05 26 - NASA Glenn Research Center - Sound Bites  Insights to Inspire   John Wang   NASA Glenn Research Center_TwmsxN_zOuo - transcript (automated).pdf","Transcript Link")</f>
        <v>Transcript Link</v>
      </c>
      <c r="M20" s="2" t="str">
        <f>HYPERLINK("https://files.afu.se/Downloads/Transcripts/0%20-%20Government/USA%20-%20NASA%20Glenn%20RC/2022 05 26 - NASA Glenn Research Center - Sound Bites  Insights to Inspire   John Wang   NASA Glenn Research Center_TwmsxN_zOuo - transcript (automated).pdf","Transcript Link")</f>
        <v>Transcript Link</v>
      </c>
    </row>
    <row r="21" ht="195" spans="1:13">
      <c r="A21" s="1" t="s">
        <v>112</v>
      </c>
      <c r="B21" s="1" t="s">
        <v>13</v>
      </c>
      <c r="C21" s="4" t="s">
        <v>113</v>
      </c>
      <c r="D21" s="1" t="s">
        <v>114</v>
      </c>
      <c r="E21" s="1" t="s">
        <v>115</v>
      </c>
      <c r="F21" s="4" t="s">
        <v>17</v>
      </c>
      <c r="G21" s="1" t="s">
        <v>18</v>
      </c>
      <c r="H21" s="1" t="s">
        <v>19</v>
      </c>
      <c r="I21" s="1" t="s">
        <v>20</v>
      </c>
      <c r="J21" s="1" t="s">
        <v>116</v>
      </c>
      <c r="K21" s="1" t="s">
        <v>22</v>
      </c>
      <c r="L21" s="1" t="str">
        <f>HYPERLINK("https://files.afu.se/Downloads/Transcripts/0%20-%20Government/USA%20-%20NASA%20Glenn%20RC/2022 05 18 - NASA Glenn Research Center - Sound Bites  Insights to Inspire   Diana Chan   NASA Glenn Research Center_er7NCUh282k - transcript (automated).pdf","Transcript Link")</f>
        <v>Transcript Link</v>
      </c>
      <c r="M21" s="2" t="str">
        <f>HYPERLINK("https://files.afu.se/Downloads/Transcripts/0%20-%20Government/USA%20-%20NASA%20Glenn%20RC/2022 05 18 - NASA Glenn Research Center - Sound Bites  Insights to Inspire   Diana Chan   NASA Glenn Research Center_er7NCUh282k - transcript (automated).pdf","Transcript Link")</f>
        <v>Transcript Link</v>
      </c>
    </row>
    <row r="22" ht="195" spans="1:13">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HYPERLINK("https://files.afu.se/Downloads/Transcripts/0%20-%20Government/USA%20-%20NASA%20Glenn%20RC/2022 05 11 - NASA Glenn Research Center - Sound Bites  Insights to Inspire   Paht Juangphanich   NASA Glenn Research Center_BirEII0g_hU - transcript (automated).pdf","Transcript Link")</f>
        <v>Transcript Link</v>
      </c>
      <c r="M22" s="2" t="str">
        <f>HYPERLINK("https://files.afu.se/Downloads/Transcripts/0%20-%20Government/USA%20-%20NASA%20Glenn%20RC/2022 05 11 - NASA Glenn Research Center - Sound Bites  Insights to Inspire   Paht Juangphanich   NASA Glenn Research Center_BirEII0g_hU - transcript (automated).pdf","Transcript Link")</f>
        <v>Transcript Link</v>
      </c>
    </row>
    <row r="23" ht="360" spans="1:13">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HYPERLINK("https://files.afu.se/Downloads/Transcripts/0%20-%20Government/USA%20-%20NASA%20Glenn%20RC/2022 03 22 - NASA Glenn Research Center - NASA's  First Woman  Graphic Novel Reviewed by Gretchen Morales-Valle_DfnHt-h9D3Q - transcript (automated).pdf","Transcript Link")</f>
        <v>Transcript Link</v>
      </c>
      <c r="M23" s="2" t="str">
        <f>HYPERLINK("https://files.afu.se/Downloads/Transcripts/0%20-%20Government/USA%20-%20NASA%20Glenn%20RC/2022 03 22 - NASA Glenn Research Center - NASA's  First Woman  Graphic Novel Reviewed by Gretchen Morales-Valle_DfnHt-h9D3Q - transcript (automated).pdf","Transcript Link")</f>
        <v>Transcript Link</v>
      </c>
    </row>
    <row r="24" ht="195" spans="1:13">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HYPERLINK("https://files.afu.se/Downloads/Transcripts/0%20-%20Government/USA%20-%20NASA%20Glenn%20RC/2022 03 04 - NASA Glenn Research Center - Ohio Students Hear from NASA Astronauts Aboard Space Station   March 2, 2022_rZLYOUVNyLI - transcript (automated).pdf","Transcript Link")</f>
        <v>Transcript Link</v>
      </c>
      <c r="M24" s="2" t="str">
        <f>HYPERLINK("https://files.afu.se/Downloads/Transcripts/0%20-%20Government/USA%20-%20NASA%20Glenn%20RC/2022 03 04 - NASA Glenn Research Center - Ohio Students Hear from NASA Astronauts Aboard Space Station   March 2, 2022_rZLYOUVNyLI - transcript (automated).pdf","Transcript Link")</f>
        <v>Transcript Link</v>
      </c>
    </row>
    <row r="25" ht="195" spans="1:13">
      <c r="A25" s="1" t="s">
        <v>132</v>
      </c>
      <c r="B25" s="1" t="s">
        <v>13</v>
      </c>
      <c r="C25" s="4" t="s">
        <v>133</v>
      </c>
      <c r="D25" s="1" t="s">
        <v>134</v>
      </c>
      <c r="E25" s="1" t="s">
        <v>135</v>
      </c>
      <c r="F25" s="4" t="s">
        <v>17</v>
      </c>
      <c r="G25" s="1" t="s">
        <v>18</v>
      </c>
      <c r="H25" s="1" t="s">
        <v>19</v>
      </c>
      <c r="I25" s="1" t="s">
        <v>20</v>
      </c>
      <c r="J25" s="1" t="s">
        <v>136</v>
      </c>
      <c r="K25" s="1" t="s">
        <v>22</v>
      </c>
      <c r="L25" s="1" t="str">
        <f>HYPERLINK("https://files.afu.se/Downloads/Transcripts/0%20-%20Government/USA%20-%20NASA%20Glenn%20RC/2022 02 28 - NASA Glenn Research Center - Sound Bites  Insights to Inspire   Ra-Deon Sledge   NASA Glenn Research Center_YODvuQA3bg8 - transcript (automated).pdf","Transcript Link")</f>
        <v>Transcript Link</v>
      </c>
      <c r="M25" s="2" t="str">
        <f>HYPERLINK("https://files.afu.se/Downloads/Transcripts/0%20-%20Government/USA%20-%20NASA%20Glenn%20RC/2022 02 28 - NASA Glenn Research Center - Sound Bites  Insights to Inspire   Ra-Deon Sledge   NASA Glenn Research Center_YODvuQA3bg8 - transcript (automated).pdf","Transcript Link")</f>
        <v>Transcript Link</v>
      </c>
    </row>
    <row r="26" ht="195" spans="1:13">
      <c r="A26" s="1" t="s">
        <v>137</v>
      </c>
      <c r="B26" s="1" t="s">
        <v>13</v>
      </c>
      <c r="C26" s="4" t="s">
        <v>138</v>
      </c>
      <c r="D26" s="1" t="s">
        <v>139</v>
      </c>
      <c r="E26" s="1" t="s">
        <v>140</v>
      </c>
      <c r="F26" s="4" t="s">
        <v>17</v>
      </c>
      <c r="G26" s="1" t="s">
        <v>18</v>
      </c>
      <c r="H26" s="1" t="s">
        <v>19</v>
      </c>
      <c r="I26" s="1" t="s">
        <v>20</v>
      </c>
      <c r="J26" s="1" t="s">
        <v>141</v>
      </c>
      <c r="K26" s="1" t="s">
        <v>22</v>
      </c>
      <c r="L26" s="1" t="str">
        <f>HYPERLINK("https://files.afu.se/Downloads/Transcripts/0%20-%20Government/USA%20-%20NASA%20Glenn%20RC/2022 02 24 - NASA Glenn Research Center - Sound Bites  Insights to Inspire   Dr. Jamesa Stokes   NASA Glenn Research Center_rdlGgzmIwSE - transcript (automated).pdf","Transcript Link")</f>
        <v>Transcript Link</v>
      </c>
      <c r="M26" s="2" t="str">
        <f>HYPERLINK("https://files.afu.se/Downloads/Transcripts/0%20-%20Government/USA%20-%20NASA%20Glenn%20RC/2022 02 24 - NASA Glenn Research Center - Sound Bites  Insights to Inspire   Dr. Jamesa Stokes   NASA Glenn Research Center_rdlGgzmIwSE - transcript (automated).pdf","Transcript Link")</f>
        <v>Transcript Link</v>
      </c>
    </row>
    <row r="27" ht="195" spans="1:13">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HYPERLINK("https://files.afu.se/Downloads/Transcripts/0%20-%20Government/USA%20-%20NASA%20Glenn%20RC/2022 02 17 - NASA Glenn Research Center - Sound Bites  Insights to Inspire   Carl Sandifer II   NASA Glenn Research Center_sW7bxsILtkI - transcript (automated).pdf","Transcript Link")</f>
        <v>Transcript Link</v>
      </c>
      <c r="M27" s="2" t="str">
        <f>HYPERLINK("https://files.afu.se/Downloads/Transcripts/0%20-%20Government/USA%20-%20NASA%20Glenn%20RC/2022 02 17 - NASA Glenn Research Center - Sound Bites  Insights to Inspire   Carl Sandifer II   NASA Glenn Research Center_sW7bxsILtkI - transcript (automated).pdf","Transcript Link")</f>
        <v>Transcript Link</v>
      </c>
    </row>
    <row r="28" ht="19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HYPERLINK("https://files.afu.se/Downloads/Transcripts/0%20-%20Government/USA%20-%20NASA%20Glenn%20RC/2022 02 10 - NASA Glenn Research Center - Sound Bites  Insights to Inspire   Lance Foster   NASA Glenn Research Center_j2n8e-BQWq4 - transcript (automated).pdf","Transcript Link")</f>
        <v>Transcript Link</v>
      </c>
      <c r="M28" s="2" t="str">
        <f>HYPERLINK("https://files.afu.se/Downloads/Transcripts/0%20-%20Government/USA%20-%20NASA%20Glenn%20RC/2022 02 10 - NASA Glenn Research Center - Sound Bites  Insights to Inspire   Lance Foster   NASA Glenn Research Center_j2n8e-BQWq4 - transcript (automated).pdf","Transcript Link")</f>
        <v>Transcript Link</v>
      </c>
    </row>
    <row r="29" ht="19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HYPERLINK("https://files.afu.se/Downloads/Transcripts/0%20-%20Government/USA%20-%20NASA%20Glenn%20RC/2021 12 31 - NASA Glenn Research Center - NASA Glenn Research Center   Year in Review 2021_XagYihRUDpU - transcript (automated).pdf","Transcript Link")</f>
        <v>Transcript Link</v>
      </c>
      <c r="M29" s="2" t="str">
        <f>HYPERLINK("https://files.afu.se/Downloads/Transcripts/0%20-%20Government/USA%20-%20NASA%20Glenn%20RC/2021 12 31 - NASA Glenn Research Center - NASA Glenn Research Center   Year in Review 2021_XagYihRUDpU - transcript (automated).pdf","Transcript Link")</f>
        <v>Transcript Link</v>
      </c>
    </row>
    <row r="30" ht="195" spans="1:13">
      <c r="A30" s="1" t="s">
        <v>157</v>
      </c>
      <c r="B30" s="1" t="s">
        <v>13</v>
      </c>
      <c r="C30" s="4" t="s">
        <v>158</v>
      </c>
      <c r="D30" s="1" t="s">
        <v>159</v>
      </c>
      <c r="E30" s="1" t="s">
        <v>160</v>
      </c>
      <c r="F30" s="4" t="s">
        <v>17</v>
      </c>
      <c r="G30" s="1" t="s">
        <v>18</v>
      </c>
      <c r="H30" s="1" t="s">
        <v>19</v>
      </c>
      <c r="I30" s="1" t="s">
        <v>20</v>
      </c>
      <c r="J30" s="1" t="s">
        <v>161</v>
      </c>
      <c r="K30" s="1" t="s">
        <v>22</v>
      </c>
      <c r="L30" s="1">
        <v>0</v>
      </c>
      <c r="M30" s="2">
        <v>0</v>
      </c>
    </row>
    <row r="31" ht="195"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HYPERLINK("https://files.afu.se/Downloads/Transcripts/0%20-%20Government/USA%20-%20NASA%20Glenn%20RC/2021 11 04 - NASA Glenn Research Center - CADRE of Mini Rovers Navigate Simulated Lunar Terrain   NASA Glenn Research Center_eqkrVpTjwLM - transcript (automated).pdf","Transcript Link")</f>
        <v>Transcript Link</v>
      </c>
      <c r="M31" s="2" t="str">
        <f>HYPERLINK("https://files.afu.se/Downloads/Transcripts/0%20-%20Government/USA%20-%20NASA%20Glenn%20RC/2021 11 04 - NASA Glenn Research Center - CADRE of Mini Rovers Navigate Simulated Lunar Terrain   NASA Glenn Research Center_eqkrVpTjwLM - transcript (automated).pdf","Transcript Link")</f>
        <v>Transcript Link</v>
      </c>
    </row>
    <row r="32" ht="195"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HYPERLINK("https://files.afu.se/Downloads/Transcripts/0%20-%20Government/USA%20-%20NASA%20Glenn%20RC/2021 10 14 - NASA Glenn Research Center - Sound Bites  Insights to Inspire   Yajaira Sierra-Sastre_Bf4zgBJk2bA - transcript (automated).pdf","Transcript Link")</f>
        <v>Transcript Link</v>
      </c>
      <c r="M32" s="2" t="str">
        <f>HYPERLINK("https://files.afu.se/Downloads/Transcripts/0%20-%20Government/USA%20-%20NASA%20Glenn%20RC/2021 10 14 - NASA Glenn Research Center - Sound Bites  Insights to Inspire   Yajaira Sierra-Sastre_Bf4zgBJk2bA - transcript (automated).pdf","Transcript Link")</f>
        <v>Transcript Link</v>
      </c>
    </row>
    <row r="33" ht="195"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HYPERLINK("https://files.afu.se/Downloads/Transcripts/0%20-%20Government/USA%20-%20NASA%20Glenn%20RC/2021 10 12 - NASA Glenn Research Center - Sound Bites  Insights to Inspire   Vicente Suarez_1V_fMM041_g - transcript (automated).pdf","Transcript Link")</f>
        <v>Transcript Link</v>
      </c>
      <c r="M33" s="2" t="str">
        <f>HYPERLINK("https://files.afu.se/Downloads/Transcripts/0%20-%20Government/USA%20-%20NASA%20Glenn%20RC/2021 10 12 - NASA Glenn Research Center - Sound Bites  Insights to Inspire   Vicente Suarez_1V_fMM041_g - transcript (automated).pdf","Transcript Link")</f>
        <v>Transcript Link</v>
      </c>
    </row>
    <row r="34" ht="195"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HYPERLINK("https://files.afu.se/Downloads/Transcripts/0%20-%20Government/USA%20-%20NASA%20Glenn%20RC/2021 10 07 - NASA Glenn Research Center - Sound Bites  Insights to Inspire   Gretchen Morales-Valle_PRMrucQIkXU - transcript (automated).pdf","Transcript Link")</f>
        <v>Transcript Link</v>
      </c>
      <c r="M34" s="2" t="str">
        <f>HYPERLINK("https://files.afu.se/Downloads/Transcripts/0%20-%20Government/USA%20-%20NASA%20Glenn%20RC/2021 10 07 - NASA Glenn Research Center - Sound Bites  Insights to Inspire   Gretchen Morales-Valle_PRMrucQIkXU - transcript (automated).pdf","Transcript Link")</f>
        <v>Transcript Link</v>
      </c>
    </row>
    <row r="35" ht="195" spans="1:13">
      <c r="A35" s="1" t="s">
        <v>182</v>
      </c>
      <c r="B35" s="1" t="s">
        <v>13</v>
      </c>
      <c r="C35" s="4" t="s">
        <v>183</v>
      </c>
      <c r="D35" s="1" t="s">
        <v>184</v>
      </c>
      <c r="E35" s="1" t="s">
        <v>185</v>
      </c>
      <c r="F35" s="4" t="s">
        <v>17</v>
      </c>
      <c r="G35" s="1" t="s">
        <v>18</v>
      </c>
      <c r="H35" s="1" t="s">
        <v>19</v>
      </c>
      <c r="I35" s="1" t="s">
        <v>20</v>
      </c>
      <c r="J35" s="1" t="s">
        <v>186</v>
      </c>
      <c r="K35" s="1" t="s">
        <v>22</v>
      </c>
      <c r="L35" s="1" t="str">
        <f>HYPERLINK("https://files.afu.se/Downloads/Transcripts/0%20-%20Government/USA%20-%20NASA%20Glenn%20RC/2021 09 30 - NASA Glenn Research Center - Sound Bites  Insights to Inspire   Luis Rodriguez_MK1cznT6yt0 - transcript (automated).pdf","Transcript Link")</f>
        <v>Transcript Link</v>
      </c>
      <c r="M35" s="2" t="str">
        <f>HYPERLINK("https://files.afu.se/Downloads/Transcripts/0%20-%20Government/USA%20-%20NASA%20Glenn%20RC/2021 09 30 - NASA Glenn Research Center - Sound Bites  Insights to Inspire   Luis Rodriguez_MK1cznT6yt0 - transcript (automated).pdf","Transcript Link")</f>
        <v>Transcript Link</v>
      </c>
    </row>
    <row r="36" ht="195" spans="1:13">
      <c r="A36" s="1" t="s">
        <v>187</v>
      </c>
      <c r="B36" s="1" t="s">
        <v>13</v>
      </c>
      <c r="C36" s="4" t="s">
        <v>188</v>
      </c>
      <c r="D36" s="1" t="s">
        <v>189</v>
      </c>
      <c r="E36" s="1" t="s">
        <v>190</v>
      </c>
      <c r="F36" s="4" t="s">
        <v>17</v>
      </c>
      <c r="G36" s="1" t="s">
        <v>18</v>
      </c>
      <c r="H36" s="1" t="s">
        <v>19</v>
      </c>
      <c r="I36" s="1" t="s">
        <v>20</v>
      </c>
      <c r="J36" s="1" t="s">
        <v>191</v>
      </c>
      <c r="K36" s="1" t="s">
        <v>22</v>
      </c>
      <c r="L36" s="1" t="str">
        <f>HYPERLINK("https://files.afu.se/Downloads/Transcripts/0%20-%20Government/USA%20-%20NASA%20Glenn%20RC/2021 09 23 - NASA Glenn Research Center - Sound Bites  Insights to Inspire   Ashley Cantor_uQSbqA5CFEk - transcript (automated).pdf","Transcript Link")</f>
        <v>Transcript Link</v>
      </c>
      <c r="M36" s="2" t="str">
        <f>HYPERLINK("https://files.afu.se/Downloads/Transcripts/0%20-%20Government/USA%20-%20NASA%20Glenn%20RC/2021 09 23 - NASA Glenn Research Center - Sound Bites  Insights to Inspire   Ashley Cantor_uQSbqA5CFEk - transcript (automated).pdf","Transcript Link")</f>
        <v>Transcript Link</v>
      </c>
    </row>
    <row r="37" ht="195" spans="1:13">
      <c r="A37" s="1" t="s">
        <v>192</v>
      </c>
      <c r="B37" s="1" t="s">
        <v>13</v>
      </c>
      <c r="C37" s="4" t="s">
        <v>193</v>
      </c>
      <c r="D37" s="1" t="s">
        <v>194</v>
      </c>
      <c r="E37" s="1" t="s">
        <v>195</v>
      </c>
      <c r="F37" s="4" t="s">
        <v>17</v>
      </c>
      <c r="G37" s="1" t="s">
        <v>18</v>
      </c>
      <c r="H37" s="1" t="s">
        <v>19</v>
      </c>
      <c r="I37" s="1" t="s">
        <v>20</v>
      </c>
      <c r="J37" s="1" t="s">
        <v>196</v>
      </c>
      <c r="K37" s="1" t="s">
        <v>22</v>
      </c>
      <c r="L37" s="1" t="str">
        <f>HYPERLINK("https://files.afu.se/Downloads/Transcripts/0%20-%20Government/USA%20-%20NASA%20Glenn%20RC/2021 09 22 - NASA Glenn Research Center - Hall of Fame Inductees 2021   NASA Glenn Research Center_jFAfgAyjKPc - transcript (automated).pdf","Transcript Link")</f>
        <v>Transcript Link</v>
      </c>
      <c r="M37" s="2" t="str">
        <f>HYPERLINK("https://files.afu.se/Downloads/Transcripts/0%20-%20Government/USA%20-%20NASA%20Glenn%20RC/2021 09 22 - NASA Glenn Research Center - Hall of Fame Inductees 2021   NASA Glenn Research Center_jFAfgAyjKPc - transcript (automated).pdf","Transcript Link")</f>
        <v>Transcript Link</v>
      </c>
    </row>
    <row r="38" ht="195" spans="1:13">
      <c r="A38" s="1" t="s">
        <v>197</v>
      </c>
      <c r="B38" s="1" t="s">
        <v>13</v>
      </c>
      <c r="C38" s="4" t="s">
        <v>198</v>
      </c>
      <c r="D38" s="1" t="s">
        <v>199</v>
      </c>
      <c r="E38" s="1" t="s">
        <v>200</v>
      </c>
      <c r="F38" s="4" t="s">
        <v>17</v>
      </c>
      <c r="G38" s="1" t="s">
        <v>18</v>
      </c>
      <c r="H38" s="1" t="s">
        <v>19</v>
      </c>
      <c r="I38" s="1" t="s">
        <v>20</v>
      </c>
      <c r="J38" s="1" t="s">
        <v>201</v>
      </c>
      <c r="K38" s="1" t="s">
        <v>22</v>
      </c>
      <c r="L38" s="1" t="str">
        <f>HYPERLINK("https://files.afu.se/Downloads/Transcripts/0%20-%20Government/USA%20-%20NASA%20Glenn%20RC/2021 08 19 - NASA Glenn Research Center - NASA Aeronautics   Transforming Flight_6kOoioPpSEE - transcript (automated).pdf","Transcript Link")</f>
        <v>Transcript Link</v>
      </c>
      <c r="M38" s="2" t="str">
        <f>HYPERLINK("https://files.afu.se/Downloads/Transcripts/0%20-%20Government/USA%20-%20NASA%20Glenn%20RC/2021 08 19 - NASA Glenn Research Center - NASA Aeronautics   Transforming Flight_6kOoioPpSEE - transcript (automated).pdf","Transcript Link")</f>
        <v>Transcript Link</v>
      </c>
    </row>
    <row r="39" ht="195" spans="1:13">
      <c r="A39" s="1" t="s">
        <v>202</v>
      </c>
      <c r="B39" s="1" t="s">
        <v>13</v>
      </c>
      <c r="C39" s="4" t="s">
        <v>203</v>
      </c>
      <c r="D39" s="1" t="s">
        <v>13</v>
      </c>
      <c r="E39" s="1" t="s">
        <v>204</v>
      </c>
      <c r="F39" s="4" t="s">
        <v>17</v>
      </c>
      <c r="G39" s="1" t="s">
        <v>18</v>
      </c>
      <c r="H39" s="1" t="s">
        <v>19</v>
      </c>
      <c r="I39" s="1" t="s">
        <v>20</v>
      </c>
      <c r="J39" s="1" t="s">
        <v>205</v>
      </c>
      <c r="K39" s="1" t="s">
        <v>22</v>
      </c>
      <c r="L39" s="1" t="str">
        <f>HYPERLINK("https://files.afu.se/Downloads/Transcripts/0%20-%20Government/USA%20-%20NASA%20Glenn%20RC/2021 07 18 - NASA Glenn Research Center - NASA Glenn Research Center_bj6s0DROZjI - transcript (automated).pdf","Transcript Link")</f>
        <v>Transcript Link</v>
      </c>
      <c r="M39" s="2" t="str">
        <f>HYPERLINK("https://files.afu.se/Downloads/Transcripts/0%20-%20Government/USA%20-%20NASA%20Glenn%20RC/2021 07 18 - NASA Glenn Research Center - NASA Glenn Research Center_bj6s0DROZjI - transcript (automated).pdf","Transcript Link")</f>
        <v>Transcript Link</v>
      </c>
    </row>
    <row r="40" ht="195" spans="1:13">
      <c r="A40" s="1" t="s">
        <v>206</v>
      </c>
      <c r="B40" s="1" t="s">
        <v>13</v>
      </c>
      <c r="C40" s="4" t="s">
        <v>207</v>
      </c>
      <c r="D40" s="1" t="s">
        <v>208</v>
      </c>
      <c r="E40" s="1" t="s">
        <v>209</v>
      </c>
      <c r="F40" s="4" t="s">
        <v>17</v>
      </c>
      <c r="G40" s="1" t="s">
        <v>18</v>
      </c>
      <c r="H40" s="1" t="s">
        <v>19</v>
      </c>
      <c r="I40" s="1" t="s">
        <v>20</v>
      </c>
      <c r="J40" s="1" t="s">
        <v>210</v>
      </c>
      <c r="K40" s="1" t="s">
        <v>22</v>
      </c>
      <c r="L40" s="1" t="str">
        <f>HYPERLINK("https://files.afu.se/Downloads/Transcripts/0%20-%20Government/USA%20-%20NASA%20Glenn%20RC/2021 07 14 - NASA Glenn Research Center - Last flight of the Viking S-3B Aircraft   NASA Glenn Research Center 1 of 2_8q9HBL41kxo - transcript (automated).pdf","Transcript Link")</f>
        <v>Transcript Link</v>
      </c>
      <c r="M40" s="2" t="str">
        <f>HYPERLINK("https://files.afu.se/Downloads/Transcripts/0%20-%20Government/USA%20-%20NASA%20Glenn%20RC/2021 07 14 - NASA Glenn Research Center - Last flight of the Viking S-3B Aircraft   NASA Glenn Research Center 1 of 2_8q9HBL41kxo - transcript (automated).pdf","Transcript Link")</f>
        <v>Transcript Link</v>
      </c>
    </row>
    <row r="41" ht="195" spans="1:13">
      <c r="A41" s="1" t="s">
        <v>206</v>
      </c>
      <c r="B41" s="1" t="s">
        <v>13</v>
      </c>
      <c r="C41" s="4" t="s">
        <v>211</v>
      </c>
      <c r="D41" s="1" t="s">
        <v>212</v>
      </c>
      <c r="E41" s="1" t="s">
        <v>213</v>
      </c>
      <c r="F41" s="4" t="s">
        <v>17</v>
      </c>
      <c r="G41" s="1" t="s">
        <v>18</v>
      </c>
      <c r="H41" s="1" t="s">
        <v>19</v>
      </c>
      <c r="I41" s="1" t="s">
        <v>20</v>
      </c>
      <c r="J41" s="1" t="s">
        <v>214</v>
      </c>
      <c r="K41" s="1" t="s">
        <v>22</v>
      </c>
      <c r="L41" s="1" t="str">
        <f>HYPERLINK("https://files.afu.se/Downloads/Transcripts/0%20-%20Government/USA%20-%20NASA%20Glenn%20RC/2021 07 14 - NASA Glenn Research Center - Last flight of the Viking S-3B Aircraft   NASA Glenn Research Center 2 of 2_TuULbRSSJOI - transcript (automated).pdf","Transcript Link")</f>
        <v>Transcript Link</v>
      </c>
      <c r="M41" s="2" t="str">
        <f>HYPERLINK("https://files.afu.se/Downloads/Transcripts/0%20-%20Government/USA%20-%20NASA%20Glenn%20RC/2021 07 14 - NASA Glenn Research Center - Last flight of the Viking S-3B Aircraft   NASA Glenn Research Center 2 of 2_TuULbRSSJOI - transcript (automated).pdf","Transcript Link")</f>
        <v>Transcript Link</v>
      </c>
    </row>
    <row r="42" ht="195" spans="1:13">
      <c r="A42" s="1" t="s">
        <v>215</v>
      </c>
      <c r="B42" s="1" t="s">
        <v>13</v>
      </c>
      <c r="C42" s="4" t="s">
        <v>216</v>
      </c>
      <c r="D42" s="1" t="s">
        <v>217</v>
      </c>
      <c r="E42" s="1" t="s">
        <v>218</v>
      </c>
      <c r="F42" s="4" t="s">
        <v>17</v>
      </c>
      <c r="G42" s="1" t="s">
        <v>18</v>
      </c>
      <c r="H42" s="1" t="s">
        <v>19</v>
      </c>
      <c r="I42" s="1" t="s">
        <v>20</v>
      </c>
      <c r="J42" s="1" t="s">
        <v>219</v>
      </c>
      <c r="K42" s="1" t="s">
        <v>22</v>
      </c>
      <c r="L42" s="1" t="str">
        <f>HYPERLINK("https://files.afu.se/Downloads/Transcripts/0%20-%20Government/USA%20-%20NASA%20Glenn%20RC/2021 07 08 - NASA Glenn Research Center - NASA Glenn Research Center retires the S3-B Viking Aircraft_h5UhxXxIW4Q - transcript (automated).pdf","Transcript Link")</f>
        <v>Transcript Link</v>
      </c>
      <c r="M42" s="2" t="str">
        <f>HYPERLINK("https://files.afu.se/Downloads/Transcripts/0%20-%20Government/USA%20-%20NASA%20Glenn%20RC/2021 07 08 - NASA Glenn Research Center - NASA Glenn Research Center retires the S3-B Viking Aircraft_h5UhxXxIW4Q - transcript (automated).pdf","Transcript Link")</f>
        <v>Transcript Link</v>
      </c>
    </row>
    <row r="43" ht="195" spans="1:13">
      <c r="A43" s="1" t="s">
        <v>220</v>
      </c>
      <c r="B43" s="1" t="s">
        <v>13</v>
      </c>
      <c r="C43" s="4" t="s">
        <v>221</v>
      </c>
      <c r="D43" s="1" t="s">
        <v>222</v>
      </c>
      <c r="E43" s="1" t="s">
        <v>223</v>
      </c>
      <c r="F43" s="4" t="s">
        <v>17</v>
      </c>
      <c r="G43" s="1" t="s">
        <v>18</v>
      </c>
      <c r="H43" s="1" t="s">
        <v>19</v>
      </c>
      <c r="I43" s="1" t="s">
        <v>20</v>
      </c>
      <c r="J43" s="1" t="s">
        <v>224</v>
      </c>
      <c r="K43" s="1" t="s">
        <v>22</v>
      </c>
      <c r="L43" s="1" t="str">
        <f>HYPERLINK("https://files.afu.se/Downloads/Transcripts/0%20-%20Government/USA%20-%20NASA%20Glenn%20RC/2021 06 03 - NASA Glenn Research Center - State of NASA 2021  The Year of Innovation_SUo8QZrRggM - transcript (automated).pdf","Transcript Link")</f>
        <v>Transcript Link</v>
      </c>
      <c r="M43" s="2" t="str">
        <f>HYPERLINK("https://files.afu.se/Downloads/Transcripts/0%20-%20Government/USA%20-%20NASA%20Glenn%20RC/2021 06 03 - NASA Glenn Research Center - State of NASA 2021  The Year of Innovation_SUo8QZrRggM - transcript (automated).pdf","Transcript Link")</f>
        <v>Transcript Link</v>
      </c>
    </row>
    <row r="44" ht="195" spans="1:13">
      <c r="A44" s="1" t="s">
        <v>225</v>
      </c>
      <c r="B44" s="1" t="s">
        <v>13</v>
      </c>
      <c r="C44" s="4" t="s">
        <v>226</v>
      </c>
      <c r="D44" s="1" t="s">
        <v>227</v>
      </c>
      <c r="E44" s="1" t="s">
        <v>228</v>
      </c>
      <c r="F44" s="4" t="s">
        <v>17</v>
      </c>
      <c r="G44" s="1" t="s">
        <v>18</v>
      </c>
      <c r="H44" s="1" t="s">
        <v>19</v>
      </c>
      <c r="I44" s="1" t="s">
        <v>20</v>
      </c>
      <c r="J44" s="1" t="s">
        <v>229</v>
      </c>
      <c r="K44" s="1" t="s">
        <v>22</v>
      </c>
      <c r="L44" s="1" t="str">
        <f>HYPERLINK("https://files.afu.se/Downloads/Transcripts/0%20-%20Government/USA%20-%20NASA%20Glenn%20RC/2021 05 07 - NASA Glenn Research Center - VIPER Hits the SLOPEs   NASA Glenn Research Center_8GvldWevWCw - transcript (automated).pdf","Transcript Link")</f>
        <v>Transcript Link</v>
      </c>
      <c r="M44" s="2" t="str">
        <f>HYPERLINK("https://files.afu.se/Downloads/Transcripts/0%20-%20Government/USA%20-%20NASA%20Glenn%20RC/2021 05 07 - NASA Glenn Research Center - VIPER Hits the SLOPEs   NASA Glenn Research Center_8GvldWevWCw - transcript (automated).pdf","Transcript Link")</f>
        <v>Transcript Link</v>
      </c>
    </row>
    <row r="45" ht="195" spans="1:13">
      <c r="A45" s="1" t="s">
        <v>230</v>
      </c>
      <c r="B45" s="1" t="s">
        <v>13</v>
      </c>
      <c r="C45" s="4" t="s">
        <v>231</v>
      </c>
      <c r="D45" s="1" t="s">
        <v>232</v>
      </c>
      <c r="E45" s="1" t="s">
        <v>233</v>
      </c>
      <c r="F45" s="4" t="s">
        <v>17</v>
      </c>
      <c r="G45" s="1" t="s">
        <v>18</v>
      </c>
      <c r="H45" s="1" t="s">
        <v>19</v>
      </c>
      <c r="I45" s="1" t="s">
        <v>20</v>
      </c>
      <c r="J45" s="1" t="s">
        <v>234</v>
      </c>
      <c r="K45" s="1" t="s">
        <v>22</v>
      </c>
      <c r="L45" s="1" t="str">
        <f>HYPERLINK("https://files.afu.se/Downloads/Transcripts/0%20-%20Government/USA%20-%20NASA%20Glenn%20RC/2021 04 22 - NASA Glenn Research Center - NASA Aeronautics   Earth Day 2021_Tb2j_Ndhq-8 - transcript (automated).pdf","Transcript Link")</f>
        <v>Transcript Link</v>
      </c>
      <c r="M45" s="2" t="str">
        <f>HYPERLINK("https://files.afu.se/Downloads/Transcripts/0%20-%20Government/USA%20-%20NASA%20Glenn%20RC/2021 04 22 - NASA Glenn Research Center - NASA Aeronautics   Earth Day 2021_Tb2j_Ndhq-8 - transcript (automated).pdf","Transcript Link")</f>
        <v>Transcript Link</v>
      </c>
    </row>
    <row r="46" ht="255" spans="1:13">
      <c r="A46" s="1" t="s">
        <v>235</v>
      </c>
      <c r="B46" s="1" t="s">
        <v>13</v>
      </c>
      <c r="C46" s="4" t="s">
        <v>236</v>
      </c>
      <c r="D46" s="1" t="s">
        <v>237</v>
      </c>
      <c r="E46" s="1" t="s">
        <v>238</v>
      </c>
      <c r="F46" s="4" t="s">
        <v>17</v>
      </c>
      <c r="G46" s="1" t="s">
        <v>18</v>
      </c>
      <c r="H46" s="1" t="s">
        <v>19</v>
      </c>
      <c r="I46" s="1" t="s">
        <v>20</v>
      </c>
      <c r="J46" s="1" t="s">
        <v>239</v>
      </c>
      <c r="K46" s="1" t="s">
        <v>22</v>
      </c>
      <c r="L46" s="1" t="str">
        <f>HYPERLINK("https://files.afu.se/Downloads/Transcripts/0%20-%20Government/USA%20-%20NASA%20Glenn%20RC/2021 04 01 - NASA Glenn Research Center - Testing the Power and Propulsion Element at NASA Glenn Research Center_Bh320aGLnNs - transcript (automated).pdf","Transcript Link")</f>
        <v>Transcript Link</v>
      </c>
      <c r="M46" s="2" t="str">
        <f>HYPERLINK("https://files.afu.se/Downloads/Transcripts/0%20-%20Government/USA%20-%20NASA%20Glenn%20RC/2021 04 01 - NASA Glenn Research Center - Testing the Power and Propulsion Element at NASA Glenn Research Center_Bh320aGLnNs - transcript (automated).pdf","Transcript Link")</f>
        <v>Transcript Link</v>
      </c>
    </row>
    <row r="47" ht="195" spans="1:13">
      <c r="A47" s="1" t="s">
        <v>240</v>
      </c>
      <c r="B47" s="1" t="s">
        <v>13</v>
      </c>
      <c r="C47" s="4" t="s">
        <v>241</v>
      </c>
      <c r="D47" s="1" t="s">
        <v>242</v>
      </c>
      <c r="E47" s="1" t="s">
        <v>243</v>
      </c>
      <c r="F47" s="4" t="s">
        <v>17</v>
      </c>
      <c r="G47" s="1" t="s">
        <v>18</v>
      </c>
      <c r="H47" s="1" t="s">
        <v>19</v>
      </c>
      <c r="I47" s="1" t="s">
        <v>20</v>
      </c>
      <c r="J47" s="1" t="s">
        <v>244</v>
      </c>
      <c r="K47" s="1" t="s">
        <v>22</v>
      </c>
      <c r="L47" s="1" t="str">
        <f>HYPERLINK("https://files.afu.se/Downloads/Transcripts/0%20-%20Government/USA%20-%20NASA%20Glenn%20RC/2021 03 12 - NASA Glenn Research Center - In Celebration of Women at NASA   NASA Glenn Research Center_iQkgATPMvKQ - transcript (automated).pdf","Transcript Link")</f>
        <v>Transcript Link</v>
      </c>
      <c r="M47" s="2" t="str">
        <f>HYPERLINK("https://files.afu.se/Downloads/Transcripts/0%20-%20Government/USA%20-%20NASA%20Glenn%20RC/2021 03 12 - NASA Glenn Research Center - In Celebration of Women at NASA   NASA Glenn Research Center_iQkgATPMvKQ - transcript (automated).pdf","Transcript Link")</f>
        <v>Transcript Link</v>
      </c>
    </row>
    <row r="48" ht="195" spans="1:13">
      <c r="A48" s="1" t="s">
        <v>245</v>
      </c>
      <c r="B48" s="1" t="s">
        <v>13</v>
      </c>
      <c r="C48" s="4" t="s">
        <v>246</v>
      </c>
      <c r="D48" s="1" t="s">
        <v>247</v>
      </c>
      <c r="E48" s="1" t="s">
        <v>248</v>
      </c>
      <c r="F48" s="4" t="s">
        <v>17</v>
      </c>
      <c r="G48" s="1" t="s">
        <v>18</v>
      </c>
      <c r="H48" s="1" t="s">
        <v>19</v>
      </c>
      <c r="I48" s="1" t="s">
        <v>20</v>
      </c>
      <c r="J48" s="1" t="s">
        <v>249</v>
      </c>
      <c r="K48" s="1" t="s">
        <v>22</v>
      </c>
      <c r="L48" s="1" t="str">
        <f>HYPERLINK("https://files.afu.se/Downloads/Transcripts/0%20-%20Government/USA%20-%20NASA%20Glenn%20RC/2021 03 05 - NASA Glenn Research Center - NASA Glenn   2021 Guided Virtual Facility Tours_D699vAuM9MY - transcript (automated).pdf","Transcript Link")</f>
        <v>Transcript Link</v>
      </c>
      <c r="M48" s="2" t="str">
        <f>HYPERLINK("https://files.afu.se/Downloads/Transcripts/0%20-%20Government/USA%20-%20NASA%20Glenn%20RC/2021 03 05 - NASA Glenn Research Center - NASA Glenn   2021 Guided Virtual Facility Tours_D699vAuM9MY - transcript (automated).pdf","Transcript Link")</f>
        <v>Transcript Link</v>
      </c>
    </row>
    <row r="49" ht="195" spans="1:13">
      <c r="A49" s="1" t="s">
        <v>250</v>
      </c>
      <c r="B49" s="1" t="s">
        <v>13</v>
      </c>
      <c r="C49" s="4" t="s">
        <v>251</v>
      </c>
      <c r="D49" s="1" t="s">
        <v>252</v>
      </c>
      <c r="E49" s="1" t="s">
        <v>253</v>
      </c>
      <c r="F49" s="4" t="s">
        <v>17</v>
      </c>
      <c r="G49" s="1" t="s">
        <v>18</v>
      </c>
      <c r="H49" s="1" t="s">
        <v>19</v>
      </c>
      <c r="I49" s="1" t="s">
        <v>20</v>
      </c>
      <c r="J49" s="1" t="s">
        <v>254</v>
      </c>
      <c r="K49" s="1" t="s">
        <v>22</v>
      </c>
      <c r="L49" s="1" t="str">
        <f>HYPERLINK("https://files.afu.se/Downloads/Transcripts/0%20-%20Government/USA%20-%20NASA%20Glenn%20RC/2021 02 17 - NASA Glenn Research Center - NASA’s Neil A. Armstrong Test Facility__-52WXRPpvc - transcript (automated).pdf","Transcript Link")</f>
        <v>Transcript Link</v>
      </c>
      <c r="M49" s="2" t="str">
        <f>HYPERLINK("https://files.afu.se/Downloads/Transcripts/0%20-%20Government/USA%20-%20NASA%20Glenn%20RC/2021 02 17 - NASA Glenn Research Center - NASA’s Neil A. Armstrong Test Facility__-52WXRPpvc - transcript (automated).pdf","Transcript Link")</f>
        <v>Transcript Link</v>
      </c>
    </row>
    <row r="50" ht="195" spans="1:13">
      <c r="A50" s="1" t="s">
        <v>255</v>
      </c>
      <c r="B50" s="1" t="s">
        <v>13</v>
      </c>
      <c r="C50" s="4" t="s">
        <v>256</v>
      </c>
      <c r="D50" s="1" t="s">
        <v>257</v>
      </c>
      <c r="E50" s="1" t="s">
        <v>258</v>
      </c>
      <c r="F50" s="4" t="s">
        <v>17</v>
      </c>
      <c r="G50" s="1" t="s">
        <v>18</v>
      </c>
      <c r="H50" s="1" t="s">
        <v>19</v>
      </c>
      <c r="I50" s="1" t="s">
        <v>20</v>
      </c>
      <c r="J50" s="1" t="s">
        <v>259</v>
      </c>
      <c r="K50" s="1" t="s">
        <v>22</v>
      </c>
      <c r="L50" s="1" t="str">
        <f>HYPERLINK("https://files.afu.se/Downloads/Transcripts/0%20-%20Government/USA%20-%20NASA%20Glenn%20RC/2021 02 05 - NASA Glenn Research Center - Intern Insights   NASA Glenn Research Center_F6V7opj4eg8 - transcript (automated).pdf","Transcript Link")</f>
        <v>Transcript Link</v>
      </c>
      <c r="M50" s="2" t="str">
        <f>HYPERLINK("https://files.afu.se/Downloads/Transcripts/0%20-%20Government/USA%20-%20NASA%20Glenn%20RC/2021 02 05 - NASA Glenn Research Center - Intern Insights   NASA Glenn Research Center_F6V7opj4eg8 - transcript (automated).pdf","Transcript Link")</f>
        <v>Transcript Link</v>
      </c>
    </row>
    <row r="51" ht="195" spans="1:13">
      <c r="A51" s="1" t="s">
        <v>260</v>
      </c>
      <c r="B51" s="1" t="s">
        <v>13</v>
      </c>
      <c r="C51" s="4" t="s">
        <v>261</v>
      </c>
      <c r="D51" s="1" t="s">
        <v>262</v>
      </c>
      <c r="E51" s="1" t="s">
        <v>263</v>
      </c>
      <c r="F51" s="4" t="s">
        <v>17</v>
      </c>
      <c r="G51" s="1" t="s">
        <v>18</v>
      </c>
      <c r="H51" s="1" t="s">
        <v>19</v>
      </c>
      <c r="I51" s="1" t="s">
        <v>20</v>
      </c>
      <c r="J51" s="1" t="s">
        <v>264</v>
      </c>
      <c r="K51" s="1" t="s">
        <v>22</v>
      </c>
      <c r="L51" s="1">
        <v>0</v>
      </c>
      <c r="M51" s="2">
        <v>0</v>
      </c>
    </row>
    <row r="52" ht="195" spans="1:13">
      <c r="A52" s="1" t="s">
        <v>265</v>
      </c>
      <c r="B52" s="1" t="s">
        <v>13</v>
      </c>
      <c r="C52" s="4" t="s">
        <v>266</v>
      </c>
      <c r="D52" s="1" t="s">
        <v>267</v>
      </c>
      <c r="E52" s="1" t="s">
        <v>268</v>
      </c>
      <c r="F52" s="4" t="s">
        <v>17</v>
      </c>
      <c r="G52" s="1" t="s">
        <v>18</v>
      </c>
      <c r="H52" s="1" t="s">
        <v>19</v>
      </c>
      <c r="I52" s="1" t="s">
        <v>20</v>
      </c>
      <c r="J52" s="1" t="s">
        <v>269</v>
      </c>
      <c r="K52" s="1" t="s">
        <v>22</v>
      </c>
      <c r="L52" s="1" t="str">
        <f>HYPERLINK("https://files.afu.se/Downloads/Transcripts/0%20-%20Government/USA%20-%20NASA%20Glenn%20RC/2021 01 22 - NASA Glenn Research Center - Happy 80th Anniversary NASA Glenn Research Center from Betsy Kling_m7-dEGGJlL8 - transcript (automated).pdf","Transcript Link")</f>
        <v>Transcript Link</v>
      </c>
      <c r="M52" s="2" t="str">
        <f>HYPERLINK("https://files.afu.se/Downloads/Transcripts/0%20-%20Government/USA%20-%20NASA%20Glenn%20RC/2021 01 22 - NASA Glenn Research Center - Happy 80th Anniversary NASA Glenn Research Center from Betsy Kling_m7-dEGGJlL8 - transcript (automated).pdf","Transcript Link")</f>
        <v>Transcript Link</v>
      </c>
    </row>
    <row r="53" ht="195" spans="1:13">
      <c r="A53" s="1" t="s">
        <v>265</v>
      </c>
      <c r="B53" s="1" t="s">
        <v>13</v>
      </c>
      <c r="C53" s="4" t="s">
        <v>270</v>
      </c>
      <c r="D53" s="1" t="s">
        <v>271</v>
      </c>
      <c r="E53" s="1" t="s">
        <v>272</v>
      </c>
      <c r="F53" s="4" t="s">
        <v>17</v>
      </c>
      <c r="G53" s="1" t="s">
        <v>18</v>
      </c>
      <c r="H53" s="1" t="s">
        <v>19</v>
      </c>
      <c r="I53" s="1" t="s">
        <v>20</v>
      </c>
      <c r="J53" s="1" t="s">
        <v>273</v>
      </c>
      <c r="K53" s="1" t="s">
        <v>22</v>
      </c>
      <c r="L53" s="1" t="str">
        <f>HYPERLINK("https://files.afu.se/Downloads/Transcripts/0%20-%20Government/USA%20-%20NASA%20Glenn%20RC/2021 01 22 - NASA Glenn Research Center - Happy 80th Anniversary NASA Glenn Research Center from WTAM's Bill Wills_QmRbFNcp8Cs - transcript (automated).pdf","Transcript Link")</f>
        <v>Transcript Link</v>
      </c>
      <c r="M53" s="2" t="str">
        <f>HYPERLINK("https://files.afu.se/Downloads/Transcripts/0%20-%20Government/USA%20-%20NASA%20Glenn%20RC/2021 01 22 - NASA Glenn Research Center - Happy 80th Anniversary NASA Glenn Research Center from WTAM's Bill Wills_QmRbFNcp8Cs - transcript (automated).pdf","Transcript Link")</f>
        <v>Transcript Link</v>
      </c>
    </row>
    <row r="54" ht="195" spans="1:13">
      <c r="A54" s="1" t="s">
        <v>274</v>
      </c>
      <c r="B54" s="1" t="s">
        <v>13</v>
      </c>
      <c r="C54" s="4" t="s">
        <v>275</v>
      </c>
      <c r="D54" s="1" t="s">
        <v>276</v>
      </c>
      <c r="E54" s="1" t="s">
        <v>277</v>
      </c>
      <c r="F54" s="4" t="s">
        <v>17</v>
      </c>
      <c r="G54" s="1" t="s">
        <v>18</v>
      </c>
      <c r="H54" s="1" t="s">
        <v>19</v>
      </c>
      <c r="I54" s="1" t="s">
        <v>20</v>
      </c>
      <c r="J54" s="1" t="s">
        <v>278</v>
      </c>
      <c r="K54" s="1" t="s">
        <v>22</v>
      </c>
      <c r="L54" s="1" t="str">
        <f>HYPERLINK("https://files.afu.se/Downloads/Transcripts/0%20-%20Government/USA%20-%20NASA%20Glenn%20RC/2021 01 21 - NASA Glenn Research Center - Saffire Ignites New Discoveries in Space   NASA Glenn Research Center_pwEF_IXBeo8 - transcript (automated).pdf","Transcript Link")</f>
        <v>Transcript Link</v>
      </c>
      <c r="M54" s="2" t="str">
        <f>HYPERLINK("https://files.afu.se/Downloads/Transcripts/0%20-%20Government/USA%20-%20NASA%20Glenn%20RC/2021 01 21 - NASA Glenn Research Center - Saffire Ignites New Discoveries in Space   NASA Glenn Research Center_pwEF_IXBeo8 - transcript (automated).pdf","Transcript Link")</f>
        <v>Transcript Link</v>
      </c>
    </row>
    <row r="55" ht="195" spans="1:13">
      <c r="A55" s="1" t="s">
        <v>274</v>
      </c>
      <c r="B55" s="1" t="s">
        <v>13</v>
      </c>
      <c r="C55" s="4" t="s">
        <v>279</v>
      </c>
      <c r="D55" s="1" t="s">
        <v>280</v>
      </c>
      <c r="E55" s="1" t="s">
        <v>281</v>
      </c>
      <c r="F55" s="4" t="s">
        <v>17</v>
      </c>
      <c r="G55" s="1" t="s">
        <v>18</v>
      </c>
      <c r="H55" s="1" t="s">
        <v>19</v>
      </c>
      <c r="I55" s="1" t="s">
        <v>20</v>
      </c>
      <c r="J55" s="1" t="s">
        <v>282</v>
      </c>
      <c r="K55" s="1" t="s">
        <v>22</v>
      </c>
      <c r="L55" s="1" t="str">
        <f>HYPERLINK("https://files.afu.se/Downloads/Transcripts/0%20-%20Government/USA%20-%20NASA%20Glenn%20RC/2021 01 21 - NASA Glenn Research Center - Happy 80th Anniversary NASA Glenn Research Center from Cleveland State University_lHWQXG8IWXI - transcript (automated).pdf","Transcript Link")</f>
        <v>Transcript Link</v>
      </c>
      <c r="M55" s="2" t="str">
        <f>HYPERLINK("https://files.afu.se/Downloads/Transcripts/0%20-%20Government/USA%20-%20NASA%20Glenn%20RC/2021 01 21 - NASA Glenn Research Center - Happy 80th Anniversary NASA Glenn Research Center from Cleveland State University_lHWQXG8IWXI - transcript (automated).pdf","Transcript Link")</f>
        <v>Transcript Link</v>
      </c>
    </row>
    <row r="56" ht="195" spans="1:13">
      <c r="A56" s="1" t="s">
        <v>274</v>
      </c>
      <c r="B56" s="1" t="s">
        <v>13</v>
      </c>
      <c r="C56" s="4" t="s">
        <v>283</v>
      </c>
      <c r="D56" s="1" t="s">
        <v>284</v>
      </c>
      <c r="E56" s="1" t="s">
        <v>285</v>
      </c>
      <c r="F56" s="4" t="s">
        <v>17</v>
      </c>
      <c r="G56" s="1" t="s">
        <v>18</v>
      </c>
      <c r="H56" s="1" t="s">
        <v>19</v>
      </c>
      <c r="I56" s="1" t="s">
        <v>20</v>
      </c>
      <c r="J56" s="1" t="s">
        <v>286</v>
      </c>
      <c r="K56" s="1" t="s">
        <v>22</v>
      </c>
      <c r="L56" s="1">
        <v>0</v>
      </c>
      <c r="M56" s="2">
        <v>0</v>
      </c>
    </row>
    <row r="57" ht="195" spans="1:13">
      <c r="A57" s="1" t="s">
        <v>274</v>
      </c>
      <c r="B57" s="1" t="s">
        <v>13</v>
      </c>
      <c r="C57" s="4" t="s">
        <v>287</v>
      </c>
      <c r="D57" s="1" t="s">
        <v>288</v>
      </c>
      <c r="E57" s="1" t="s">
        <v>289</v>
      </c>
      <c r="F57" s="4" t="s">
        <v>17</v>
      </c>
      <c r="G57" s="1" t="s">
        <v>18</v>
      </c>
      <c r="H57" s="1" t="s">
        <v>19</v>
      </c>
      <c r="I57" s="1" t="s">
        <v>20</v>
      </c>
      <c r="J57" s="1" t="s">
        <v>290</v>
      </c>
      <c r="K57" s="1" t="s">
        <v>22</v>
      </c>
      <c r="L57" s="1" t="str">
        <f>HYPERLINK("https://files.afu.se/Downloads/Transcripts/0%20-%20Government/USA%20-%20NASA%20Glenn%20RC/2021 01 21 - NASA Glenn Research Center - Happy 80th Anniversary NASA Glenn Research Center from Cleveland Public Library_TCRrtSSCzbI - transcript (automated).pdf","Transcript Link")</f>
        <v>Transcript Link</v>
      </c>
      <c r="M57" s="2" t="str">
        <f>HYPERLINK("https://files.afu.se/Downloads/Transcripts/0%20-%20Government/USA%20-%20NASA%20Glenn%20RC/2021 01 21 - NASA Glenn Research Center - Happy 80th Anniversary NASA Glenn Research Center from Cleveland Public Library_TCRrtSSCzbI - transcript (automated).pdf","Transcript Link")</f>
        <v>Transcript Link</v>
      </c>
    </row>
    <row r="58" ht="195" spans="1:13">
      <c r="A58" s="1" t="s">
        <v>291</v>
      </c>
      <c r="B58" s="1" t="s">
        <v>13</v>
      </c>
      <c r="C58" s="4" t="s">
        <v>292</v>
      </c>
      <c r="D58" s="1" t="s">
        <v>293</v>
      </c>
      <c r="E58" s="1" t="s">
        <v>294</v>
      </c>
      <c r="F58" s="4" t="s">
        <v>17</v>
      </c>
      <c r="G58" s="1" t="s">
        <v>18</v>
      </c>
      <c r="H58" s="1" t="s">
        <v>19</v>
      </c>
      <c r="I58" s="1" t="s">
        <v>20</v>
      </c>
      <c r="J58" s="1" t="s">
        <v>295</v>
      </c>
      <c r="K58" s="1" t="s">
        <v>22</v>
      </c>
      <c r="L58" s="1" t="str">
        <f>HYPERLINK("https://files.afu.se/Downloads/Transcripts/0%20-%20Government/USA%20-%20NASA%20Glenn%20RC/2021 01 19 - NASA Glenn Research Center - Happy 80th Anniversary  NASA Glenn Research Center from Great Lakes Science Center_t3iCp8SC0-s - transcript (automated).pdf","Transcript Link")</f>
        <v>Transcript Link</v>
      </c>
      <c r="M58" s="2" t="str">
        <f>HYPERLINK("https://files.afu.se/Downloads/Transcripts/0%20-%20Government/USA%20-%20NASA%20Glenn%20RC/2021 01 19 - NASA Glenn Research Center - Happy 80th Anniversary  NASA Glenn Research Center from Great Lakes Science Center_t3iCp8SC0-s - transcript (automated).pdf","Transcript Link")</f>
        <v>Transcript Link</v>
      </c>
    </row>
    <row r="59" ht="195" spans="1:13">
      <c r="A59" s="1" t="s">
        <v>291</v>
      </c>
      <c r="B59" s="1" t="s">
        <v>13</v>
      </c>
      <c r="C59" s="4" t="s">
        <v>296</v>
      </c>
      <c r="D59" s="1" t="s">
        <v>297</v>
      </c>
      <c r="E59" s="1" t="s">
        <v>298</v>
      </c>
      <c r="F59" s="4" t="s">
        <v>17</v>
      </c>
      <c r="G59" s="1" t="s">
        <v>18</v>
      </c>
      <c r="H59" s="1" t="s">
        <v>19</v>
      </c>
      <c r="I59" s="1" t="s">
        <v>20</v>
      </c>
      <c r="J59" s="1" t="s">
        <v>299</v>
      </c>
      <c r="K59" s="1" t="s">
        <v>22</v>
      </c>
      <c r="L59" s="1" t="str">
        <f>HYPERLINK("https://files.afu.se/Downloads/Transcripts/0%20-%20Government/USA%20-%20NASA%20Glenn%20RC/2021 01 19 - NASA Glenn Research Center - Happy 80th Anniversary NASA Glenn Research Center from Girl Scouts_A8W2g86LfIU - transcript (automated).pdf","Transcript Link")</f>
        <v>Transcript Link</v>
      </c>
      <c r="M59" s="2" t="str">
        <f>HYPERLINK("https://files.afu.se/Downloads/Transcripts/0%20-%20Government/USA%20-%20NASA%20Glenn%20RC/2021 01 19 - NASA Glenn Research Center - Happy 80th Anniversary NASA Glenn Research Center from Girl Scouts_A8W2g86LfIU - transcript (automated).pdf","Transcript Link")</f>
        <v>Transcript Link</v>
      </c>
    </row>
    <row r="60" ht="195" spans="1:13">
      <c r="A60" s="1" t="s">
        <v>291</v>
      </c>
      <c r="B60" s="1" t="s">
        <v>13</v>
      </c>
      <c r="C60" s="4" t="s">
        <v>300</v>
      </c>
      <c r="D60" s="1" t="s">
        <v>301</v>
      </c>
      <c r="E60" s="1" t="s">
        <v>302</v>
      </c>
      <c r="F60" s="4" t="s">
        <v>17</v>
      </c>
      <c r="G60" s="1" t="s">
        <v>18</v>
      </c>
      <c r="H60" s="1" t="s">
        <v>19</v>
      </c>
      <c r="I60" s="1" t="s">
        <v>20</v>
      </c>
      <c r="J60" s="1" t="s">
        <v>303</v>
      </c>
      <c r="K60" s="1" t="s">
        <v>22</v>
      </c>
      <c r="L60" s="1" t="str">
        <f>HYPERLINK("https://files.afu.se/Downloads/Transcripts/0%20-%20Government/USA%20-%20NASA%20Glenn%20RC/2021 01 19 - NASA Glenn Research Center - Happy 80th Anniversary NASA Glenn Research Center from COSI_-u9oaEmoNXk - transcript (automated).pdf","Transcript Link")</f>
        <v>Transcript Link</v>
      </c>
      <c r="M60" s="2" t="str">
        <f>HYPERLINK("https://files.afu.se/Downloads/Transcripts/0%20-%20Government/USA%20-%20NASA%20Glenn%20RC/2021 01 19 - NASA Glenn Research Center - Happy 80th Anniversary NASA Glenn Research Center from COSI_-u9oaEmoNXk - transcript (automated).pdf","Transcript Link")</f>
        <v>Transcript Link</v>
      </c>
    </row>
    <row r="61" ht="195" spans="1:13">
      <c r="A61" s="1" t="s">
        <v>304</v>
      </c>
      <c r="B61" s="1" t="s">
        <v>13</v>
      </c>
      <c r="C61" s="4" t="s">
        <v>305</v>
      </c>
      <c r="D61" s="1" t="s">
        <v>306</v>
      </c>
      <c r="E61" s="1" t="s">
        <v>307</v>
      </c>
      <c r="F61" s="4" t="s">
        <v>17</v>
      </c>
      <c r="G61" s="1" t="s">
        <v>18</v>
      </c>
      <c r="H61" s="1" t="s">
        <v>19</v>
      </c>
      <c r="I61" s="1" t="s">
        <v>20</v>
      </c>
      <c r="J61" s="1" t="s">
        <v>308</v>
      </c>
      <c r="K61" s="1" t="s">
        <v>22</v>
      </c>
      <c r="L61" s="1" t="str">
        <f>HYPERLINK("https://files.afu.se/Downloads/Transcripts/0%20-%20Government/USA%20-%20NASA%20Glenn%20RC/2021 01 18 - NASA Glenn Research Center - Happy 80th Anniversary NASA Glenn Research Center from NASA Astronauts_MEO2XBNGexU - transcript (automated).pdf","Transcript Link")</f>
        <v>Transcript Link</v>
      </c>
      <c r="M61" s="2" t="str">
        <f>HYPERLINK("https://files.afu.se/Downloads/Transcripts/0%20-%20Government/USA%20-%20NASA%20Glenn%20RC/2021 01 18 - NASA Glenn Research Center - Happy 80th Anniversary NASA Glenn Research Center from NASA Astronauts_MEO2XBNGexU - transcript (automated).pdf","Transcript Link")</f>
        <v>Transcript Link</v>
      </c>
    </row>
    <row r="62" ht="195" spans="1:13">
      <c r="A62" s="1" t="s">
        <v>309</v>
      </c>
      <c r="B62" s="1" t="s">
        <v>13</v>
      </c>
      <c r="C62" s="4" t="s">
        <v>310</v>
      </c>
      <c r="D62" s="1" t="s">
        <v>311</v>
      </c>
      <c r="E62" s="1" t="s">
        <v>312</v>
      </c>
      <c r="F62" s="4" t="s">
        <v>17</v>
      </c>
      <c r="G62" s="1" t="s">
        <v>18</v>
      </c>
      <c r="H62" s="1" t="s">
        <v>19</v>
      </c>
      <c r="I62" s="1" t="s">
        <v>20</v>
      </c>
      <c r="J62" s="1" t="s">
        <v>313</v>
      </c>
      <c r="K62" s="1" t="s">
        <v>22</v>
      </c>
      <c r="L62" s="1" t="str">
        <f>HYPERLINK("https://files.afu.se/Downloads/Transcripts/0%20-%20Government/USA%20-%20NASA%20Glenn%20RC/2021 01 17 - NASA Glenn Research Center - Happy 80th Anniversary NASA Glenn Research Center from Bob Pearce_9PSwoY1Nl4Q - transcript (automated).pdf","Transcript Link")</f>
        <v>Transcript Link</v>
      </c>
      <c r="M62" s="2" t="str">
        <f>HYPERLINK("https://files.afu.se/Downloads/Transcripts/0%20-%20Government/USA%20-%20NASA%20Glenn%20RC/2021 01 17 - NASA Glenn Research Center - Happy 80th Anniversary NASA Glenn Research Center from Bob Pearce_9PSwoY1Nl4Q - transcript (automated).pdf","Transcript Link")</f>
        <v>Transcript Link</v>
      </c>
    </row>
    <row r="63" ht="195" spans="1:13">
      <c r="A63" s="1" t="s">
        <v>309</v>
      </c>
      <c r="B63" s="1" t="s">
        <v>13</v>
      </c>
      <c r="C63" s="4" t="s">
        <v>314</v>
      </c>
      <c r="D63" s="1" t="s">
        <v>315</v>
      </c>
      <c r="E63" s="1" t="s">
        <v>316</v>
      </c>
      <c r="F63" s="4" t="s">
        <v>17</v>
      </c>
      <c r="G63" s="1" t="s">
        <v>18</v>
      </c>
      <c r="H63" s="1" t="s">
        <v>19</v>
      </c>
      <c r="I63" s="1" t="s">
        <v>20</v>
      </c>
      <c r="J63" s="1" t="s">
        <v>317</v>
      </c>
      <c r="K63" s="1" t="s">
        <v>22</v>
      </c>
      <c r="L63" s="1" t="str">
        <f>HYPERLINK("https://files.afu.se/Downloads/Transcripts/0%20-%20Government/USA%20-%20NASA%20Glenn%20RC/2021 01 17 - NASA Glenn Research Center - Happy 80th Anniversary NASA Glenn Research Center from Kathy Lueders_KKdZCBOwDbo - transcript (automated).pdf","Transcript Link")</f>
        <v>Transcript Link</v>
      </c>
      <c r="M63" s="2" t="str">
        <f>HYPERLINK("https://files.afu.se/Downloads/Transcripts/0%20-%20Government/USA%20-%20NASA%20Glenn%20RC/2021 01 17 - NASA Glenn Research Center - Happy 80th Anniversary NASA Glenn Research Center from Kathy Lueders_KKdZCBOwDbo - transcript (automated).pdf","Transcript Link")</f>
        <v>Transcript Link</v>
      </c>
    </row>
    <row r="64" ht="195" spans="1:13">
      <c r="A64" s="1" t="s">
        <v>318</v>
      </c>
      <c r="B64" s="1" t="s">
        <v>13</v>
      </c>
      <c r="C64" s="4" t="s">
        <v>319</v>
      </c>
      <c r="D64" s="1" t="s">
        <v>320</v>
      </c>
      <c r="E64" s="1" t="s">
        <v>321</v>
      </c>
      <c r="F64" s="4" t="s">
        <v>17</v>
      </c>
      <c r="G64" s="1" t="s">
        <v>18</v>
      </c>
      <c r="H64" s="1" t="s">
        <v>19</v>
      </c>
      <c r="I64" s="1" t="s">
        <v>20</v>
      </c>
      <c r="J64" s="1" t="s">
        <v>322</v>
      </c>
      <c r="K64" s="1" t="s">
        <v>22</v>
      </c>
      <c r="L64" s="1" t="str">
        <f>HYPERLINK("https://files.afu.se/Downloads/Transcripts/0%20-%20Government/USA%20-%20NASA%20Glenn%20RC/2021 01 16 - NASA Glenn Research Center - Happy 80th Anniversary NASA Glenn Research Center from Bob Gibbs_5uPnTP0X6Hc - transcript (automated).pdf","Transcript Link")</f>
        <v>Transcript Link</v>
      </c>
      <c r="M64" s="2" t="str">
        <f>HYPERLINK("https://files.afu.se/Downloads/Transcripts/0%20-%20Government/USA%20-%20NASA%20Glenn%20RC/2021 01 16 - NASA Glenn Research Center - Happy 80th Anniversary NASA Glenn Research Center from Bob Gibbs_5uPnTP0X6Hc - transcript (automated).pdf","Transcript Link")</f>
        <v>Transcript Link</v>
      </c>
    </row>
    <row r="65" ht="195" spans="1:13">
      <c r="A65" s="1" t="s">
        <v>318</v>
      </c>
      <c r="B65" s="1" t="s">
        <v>13</v>
      </c>
      <c r="C65" s="4" t="s">
        <v>323</v>
      </c>
      <c r="D65" s="1" t="s">
        <v>324</v>
      </c>
      <c r="E65" s="1" t="s">
        <v>325</v>
      </c>
      <c r="F65" s="4" t="s">
        <v>17</v>
      </c>
      <c r="G65" s="1" t="s">
        <v>18</v>
      </c>
      <c r="H65" s="1" t="s">
        <v>19</v>
      </c>
      <c r="I65" s="1" t="s">
        <v>20</v>
      </c>
      <c r="J65" s="1" t="s">
        <v>326</v>
      </c>
      <c r="K65" s="1" t="s">
        <v>22</v>
      </c>
      <c r="L65" s="1" t="str">
        <f>HYPERLINK("https://files.afu.se/Downloads/Transcripts/0%20-%20Government/USA%20-%20NASA%20Glenn%20RC/2021 01 16 - NASA Glenn Research Center - Happy 80th Anniversary NASA Glenn Research Center from Mike Kincaid_99IiiT8cK0k - transcript (automated).pdf","Transcript Link")</f>
        <v>Transcript Link</v>
      </c>
      <c r="M65" s="2" t="str">
        <f>HYPERLINK("https://files.afu.se/Downloads/Transcripts/0%20-%20Government/USA%20-%20NASA%20Glenn%20RC/2021 01 16 - NASA Glenn Research Center - Happy 80th Anniversary NASA Glenn Research Center from Mike Kincaid_99IiiT8cK0k - transcript (automated).pdf","Transcript Link")</f>
        <v>Transcript Link</v>
      </c>
    </row>
    <row r="66" ht="300" spans="1:13">
      <c r="A66" s="1" t="s">
        <v>327</v>
      </c>
      <c r="B66" s="1" t="s">
        <v>13</v>
      </c>
      <c r="C66" s="4" t="s">
        <v>328</v>
      </c>
      <c r="D66" s="1" t="s">
        <v>329</v>
      </c>
      <c r="E66" s="1" t="s">
        <v>330</v>
      </c>
      <c r="F66" s="4" t="s">
        <v>17</v>
      </c>
      <c r="G66" s="1" t="s">
        <v>18</v>
      </c>
      <c r="H66" s="1" t="s">
        <v>19</v>
      </c>
      <c r="I66" s="1" t="s">
        <v>20</v>
      </c>
      <c r="J66" s="1" t="s">
        <v>331</v>
      </c>
      <c r="K66" s="1" t="s">
        <v>22</v>
      </c>
      <c r="L66" s="1" t="str">
        <f>HYPERLINK("https://files.afu.se/Downloads/Transcripts/0%20-%20Government/USA%20-%20NASA%20Glenn%20RC/2020 11 24 - NASA Glenn Research Center - Artemis--Ready for Flight_CVXv-_tV8Ys - transcript (automated).pdf","Transcript Link")</f>
        <v>Transcript Link</v>
      </c>
      <c r="M66" s="2" t="str">
        <f>HYPERLINK("https://files.afu.se/Downloads/Transcripts/0%20-%20Government/USA%20-%20NASA%20Glenn%20RC/2020 11 24 - NASA Glenn Research Center - Artemis--Ready for Flight_CVXv-_tV8Ys - transcript (automated).pdf","Transcript Link")</f>
        <v>Transcript Link</v>
      </c>
    </row>
    <row r="67" ht="195" spans="1:13">
      <c r="A67" s="1" t="s">
        <v>332</v>
      </c>
      <c r="B67" s="1" t="s">
        <v>13</v>
      </c>
      <c r="C67" s="4" t="s">
        <v>333</v>
      </c>
      <c r="D67" s="1" t="s">
        <v>334</v>
      </c>
      <c r="E67" s="1" t="s">
        <v>335</v>
      </c>
      <c r="F67" s="4" t="s">
        <v>17</v>
      </c>
      <c r="G67" s="1" t="s">
        <v>18</v>
      </c>
      <c r="H67" s="1" t="s">
        <v>19</v>
      </c>
      <c r="I67" s="1" t="s">
        <v>20</v>
      </c>
      <c r="J67" s="1" t="s">
        <v>336</v>
      </c>
      <c r="K67" s="1" t="s">
        <v>22</v>
      </c>
      <c r="L67" s="1" t="str">
        <f>HYPERLINK("https://files.afu.se/Downloads/Transcripts/0%20-%20Government/USA%20-%20NASA%20Glenn%20RC/2020 09 17 - NASA Glenn Research Center - NASA Glenn Artemis Roundtable   Section 2 – Inspiration_v5RLhcG5-Xw - transcript (automated).pdf","Transcript Link")</f>
        <v>Transcript Link</v>
      </c>
      <c r="M67" s="2" t="str">
        <f>HYPERLINK("https://files.afu.se/Downloads/Transcripts/0%20-%20Government/USA%20-%20NASA%20Glenn%20RC/2020 09 17 - NASA Glenn Research Center - NASA Glenn Artemis Roundtable   Section 2 – Inspiration_v5RLhcG5-Xw - transcript (automated).pdf","Transcript Link")</f>
        <v>Transcript Link</v>
      </c>
    </row>
    <row r="68" ht="195" spans="1:13">
      <c r="A68" s="1" t="s">
        <v>337</v>
      </c>
      <c r="B68" s="1" t="s">
        <v>13</v>
      </c>
      <c r="C68" s="4" t="s">
        <v>338</v>
      </c>
      <c r="D68" s="1" t="s">
        <v>339</v>
      </c>
      <c r="E68" s="1" t="s">
        <v>340</v>
      </c>
      <c r="F68" s="4" t="s">
        <v>17</v>
      </c>
      <c r="G68" s="1" t="s">
        <v>18</v>
      </c>
      <c r="H68" s="1" t="s">
        <v>19</v>
      </c>
      <c r="I68" s="1" t="s">
        <v>20</v>
      </c>
      <c r="J68" s="1" t="s">
        <v>341</v>
      </c>
      <c r="K68" s="1" t="s">
        <v>22</v>
      </c>
      <c r="L68" s="1" t="str">
        <f>HYPERLINK("https://files.afu.se/Downloads/Transcripts/0%20-%20Government/USA%20-%20NASA%20Glenn%20RC/2020 09 16 - NASA Glenn Research Center - NASA Glenn Artemis Roundtable   Section 1 - Artemis Next Steps in Space_OoS866Sj4Zg - transcript (automated).pdf","Transcript Link")</f>
        <v>Transcript Link</v>
      </c>
      <c r="M68" s="2" t="str">
        <f>HYPERLINK("https://files.afu.se/Downloads/Transcripts/0%20-%20Government/USA%20-%20NASA%20Glenn%20RC/2020 09 16 - NASA Glenn Research Center - NASA Glenn Artemis Roundtable   Section 1 - Artemis Next Steps in Space_OoS866Sj4Zg - transcript (automated).pdf","Transcript Link")</f>
        <v>Transcript Link</v>
      </c>
    </row>
    <row r="69" ht="195" spans="1:13">
      <c r="A69" s="1" t="s">
        <v>337</v>
      </c>
      <c r="B69" s="1" t="s">
        <v>13</v>
      </c>
      <c r="C69" s="4" t="s">
        <v>342</v>
      </c>
      <c r="D69" s="1" t="s">
        <v>343</v>
      </c>
      <c r="E69" s="1" t="s">
        <v>344</v>
      </c>
      <c r="F69" s="4" t="s">
        <v>17</v>
      </c>
      <c r="G69" s="1" t="s">
        <v>18</v>
      </c>
      <c r="H69" s="1" t="s">
        <v>19</v>
      </c>
      <c r="I69" s="1" t="s">
        <v>20</v>
      </c>
      <c r="J69" s="1" t="s">
        <v>345</v>
      </c>
      <c r="K69" s="1" t="s">
        <v>22</v>
      </c>
      <c r="L69" s="1" t="str">
        <f>HYPERLINK("https://files.afu.se/Downloads/Transcripts/0%20-%20Government/USA%20-%20NASA%20Glenn%20RC/2020 09 16 - NASA Glenn Research Center - NASA Glenn Artemis Roundtable   Section 3 - Technologies of the Future and Artemis__yUo2oYwpAo - transcript (automated).pdf","Transcript Link")</f>
        <v>Transcript Link</v>
      </c>
      <c r="M69" s="2" t="str">
        <f>HYPERLINK("https://files.afu.se/Downloads/Transcripts/0%20-%20Government/USA%20-%20NASA%20Glenn%20RC/2020 09 16 - NASA Glenn Research Center - NASA Glenn Artemis Roundtable   Section 3 - Technologies of the Future and Artemis__yUo2oYwpAo - transcript (automated).pdf","Transcript Link")</f>
        <v>Transcript Link</v>
      </c>
    </row>
    <row r="70" ht="195" spans="1:13">
      <c r="A70" s="1" t="s">
        <v>337</v>
      </c>
      <c r="B70" s="1" t="s">
        <v>13</v>
      </c>
      <c r="C70" s="4" t="s">
        <v>346</v>
      </c>
      <c r="D70" s="1" t="s">
        <v>347</v>
      </c>
      <c r="E70" s="1" t="s">
        <v>348</v>
      </c>
      <c r="F70" s="4" t="s">
        <v>17</v>
      </c>
      <c r="G70" s="1" t="s">
        <v>18</v>
      </c>
      <c r="H70" s="1" t="s">
        <v>19</v>
      </c>
      <c r="I70" s="1" t="s">
        <v>20</v>
      </c>
      <c r="J70" s="1" t="s">
        <v>349</v>
      </c>
      <c r="K70" s="1" t="s">
        <v>22</v>
      </c>
      <c r="L70" s="1" t="str">
        <f>HYPERLINK("https://files.afu.se/Downloads/Transcripts/0%20-%20Government/USA%20-%20NASA%20Glenn%20RC/2020 09 16 - NASA Glenn Research Center - NASA Glenn Artemis Roundtable   Section 4 - Inspiring the Next Generation_SFlZb6qkPtw - transcript (automated).pdf","Transcript Link")</f>
        <v>Transcript Link</v>
      </c>
      <c r="M70" s="2" t="str">
        <f>HYPERLINK("https://files.afu.se/Downloads/Transcripts/0%20-%20Government/USA%20-%20NASA%20Glenn%20RC/2020 09 16 - NASA Glenn Research Center - NASA Glenn Artemis Roundtable   Section 4 - Inspiring the Next Generation_SFlZb6qkPtw - transcript (automated).pdf","Transcript Link")</f>
        <v>Transcript Link</v>
      </c>
    </row>
    <row r="71" ht="195" spans="1:13">
      <c r="A71" s="1" t="s">
        <v>350</v>
      </c>
      <c r="B71" s="1" t="s">
        <v>13</v>
      </c>
      <c r="C71" s="4" t="s">
        <v>351</v>
      </c>
      <c r="D71" s="1" t="s">
        <v>352</v>
      </c>
      <c r="E71" s="1" t="s">
        <v>353</v>
      </c>
      <c r="F71" s="4" t="s">
        <v>17</v>
      </c>
      <c r="G71" s="1" t="s">
        <v>18</v>
      </c>
      <c r="H71" s="1" t="s">
        <v>19</v>
      </c>
      <c r="I71" s="1" t="s">
        <v>20</v>
      </c>
      <c r="J71" s="1" t="s">
        <v>354</v>
      </c>
      <c r="K71" s="1" t="s">
        <v>22</v>
      </c>
      <c r="L71" s="1" t="str">
        <f>HYPERLINK("https://files.afu.se/Downloads/Transcripts/0%20-%20Government/USA%20-%20NASA%20Glenn%20RC/2020 06 17 - NASA Glenn Research Center - Congratulations to the Class of 2020   NASA Glenn Research Center_dXwTfrDq0X8 - transcript (automated).pdf","Transcript Link")</f>
        <v>Transcript Link</v>
      </c>
      <c r="M71" s="2" t="str">
        <f>HYPERLINK("https://files.afu.se/Downloads/Transcripts/0%20-%20Government/USA%20-%20NASA%20Glenn%20RC/2020 06 17 - NASA Glenn Research Center - Congratulations to the Class of 2020   NASA Glenn Research Center_dXwTfrDq0X8 - transcript (automated).pdf","Transcript Link")</f>
        <v>Transcript Link</v>
      </c>
    </row>
    <row r="72" ht="210" spans="1:13">
      <c r="A72" s="1" t="s">
        <v>355</v>
      </c>
      <c r="B72" s="1" t="s">
        <v>13</v>
      </c>
      <c r="C72" s="4" t="s">
        <v>356</v>
      </c>
      <c r="D72" s="1" t="s">
        <v>357</v>
      </c>
      <c r="E72" s="1" t="s">
        <v>358</v>
      </c>
      <c r="F72" s="4" t="s">
        <v>17</v>
      </c>
      <c r="G72" s="1" t="s">
        <v>18</v>
      </c>
      <c r="H72" s="1" t="s">
        <v>19</v>
      </c>
      <c r="I72" s="1" t="s">
        <v>20</v>
      </c>
      <c r="J72" s="1" t="s">
        <v>359</v>
      </c>
      <c r="K72" s="1" t="s">
        <v>22</v>
      </c>
      <c r="L72" s="1" t="str">
        <f>HYPERLINK("https://files.afu.se/Downloads/Transcripts/0%20-%20Government/USA%20-%20NASA%20Glenn%20RC/2020 05 20 - NASA Glenn Research Center - NASA's Spacecraft Fire Safety Demonstration Project, Saffire IV_lvJ78l9ZJ_E - transcript (automated).pdf","Transcript Link")</f>
        <v>Transcript Link</v>
      </c>
      <c r="M72" s="2" t="str">
        <f>HYPERLINK("https://files.afu.se/Downloads/Transcripts/0%20-%20Government/USA%20-%20NASA%20Glenn%20RC/2020 05 20 - NASA Glenn Research Center - NASA's Spacecraft Fire Safety Demonstration Project, Saffire IV_lvJ78l9ZJ_E - transcript (automated).pdf","Transcript Link")</f>
        <v>Transcript Link</v>
      </c>
    </row>
    <row r="73" ht="195" spans="1:13">
      <c r="A73" s="1" t="s">
        <v>360</v>
      </c>
      <c r="B73" s="1" t="s">
        <v>13</v>
      </c>
      <c r="C73" s="4" t="s">
        <v>361</v>
      </c>
      <c r="D73" s="1" t="s">
        <v>362</v>
      </c>
      <c r="E73" s="1" t="s">
        <v>363</v>
      </c>
      <c r="F73" s="4" t="s">
        <v>17</v>
      </c>
      <c r="G73" s="1" t="s">
        <v>18</v>
      </c>
      <c r="H73" s="1" t="s">
        <v>19</v>
      </c>
      <c r="I73" s="1" t="s">
        <v>20</v>
      </c>
      <c r="J73" s="1" t="s">
        <v>364</v>
      </c>
      <c r="K73" s="1" t="s">
        <v>22</v>
      </c>
      <c r="L73" s="1" t="str">
        <f>HYPERLINK("https://files.afu.se/Downloads/Transcripts/0%20-%20Government/USA%20-%20NASA%20Glenn%20RC/2020 05 05 - NASA Glenn Research Center - Machine Learning and Simulations Support NASA Astronaut Health_jvX-EoDz3hg - transcript (automated).pdf","Transcript Link")</f>
        <v>Transcript Link</v>
      </c>
      <c r="M73" s="2" t="str">
        <f>HYPERLINK("https://files.afu.se/Downloads/Transcripts/0%20-%20Government/USA%20-%20NASA%20Glenn%20RC/2020 05 05 - NASA Glenn Research Center - Machine Learning and Simulations Support NASA Astronaut Health_jvX-EoDz3hg - transcript (automated).pdf","Transcript Link")</f>
        <v>Transcript Link</v>
      </c>
    </row>
    <row r="74" ht="195" spans="1:13">
      <c r="A74" s="1" t="s">
        <v>365</v>
      </c>
      <c r="B74" s="1" t="s">
        <v>13</v>
      </c>
      <c r="C74" s="4" t="s">
        <v>366</v>
      </c>
      <c r="D74" s="1" t="s">
        <v>367</v>
      </c>
      <c r="E74" s="1" t="s">
        <v>368</v>
      </c>
      <c r="F74" s="4" t="s">
        <v>17</v>
      </c>
      <c r="G74" s="1" t="s">
        <v>18</v>
      </c>
      <c r="H74" s="1" t="s">
        <v>19</v>
      </c>
      <c r="I74" s="1" t="s">
        <v>20</v>
      </c>
      <c r="J74" s="1" t="s">
        <v>369</v>
      </c>
      <c r="K74" s="1" t="s">
        <v>22</v>
      </c>
      <c r="L74" s="1" t="str">
        <f>HYPERLINK("https://files.afu.se/Downloads/Transcripts/0%20-%20Government/USA%20-%20NASA%20Glenn%20RC/2020 04 01 - NASA Glenn Research Center - NASA Glenn Virtual Tours_OKAzQM0h6b0 - transcript (automated).pdf","Transcript Link")</f>
        <v>Transcript Link</v>
      </c>
      <c r="M74" s="2" t="str">
        <f>HYPERLINK("https://files.afu.se/Downloads/Transcripts/0%20-%20Government/USA%20-%20NASA%20Glenn%20RC/2020 04 01 - NASA Glenn Research Center - NASA Glenn Virtual Tours_OKAzQM0h6b0 - transcript (automated).pdf","Transcript Link")</f>
        <v>Transcript Link</v>
      </c>
    </row>
    <row r="75" ht="409.5" spans="1:13">
      <c r="A75" s="1" t="s">
        <v>370</v>
      </c>
      <c r="B75" s="1" t="s">
        <v>13</v>
      </c>
      <c r="C75" s="4" t="s">
        <v>371</v>
      </c>
      <c r="D75" s="1" t="s">
        <v>372</v>
      </c>
      <c r="E75" s="1" t="s">
        <v>373</v>
      </c>
      <c r="F75" s="4" t="s">
        <v>17</v>
      </c>
      <c r="G75" s="1" t="s">
        <v>18</v>
      </c>
      <c r="H75" s="1" t="s">
        <v>19</v>
      </c>
      <c r="I75" s="1" t="s">
        <v>20</v>
      </c>
      <c r="J75" s="1" t="s">
        <v>374</v>
      </c>
      <c r="K75" s="1" t="s">
        <v>22</v>
      </c>
      <c r="L75" s="1" t="str">
        <f>HYPERLINK("https://files.afu.se/Downloads/Transcripts/0%20-%20Government/USA%20-%20NASA%20Glenn%20RC/2020 01 13 - NASA Glenn Research Center - NASA’s New Moon Rover Tested in Lunar Operations Lab_F_qYYE3i2ww - transcript (automated).pdf","Transcript Link")</f>
        <v>Transcript Link</v>
      </c>
      <c r="M75" s="2" t="str">
        <f>HYPERLINK("https://files.afu.se/Downloads/Transcripts/0%20-%20Government/USA%20-%20NASA%20Glenn%20RC/2020 01 13 - NASA Glenn Research Center - NASA’s New Moon Rover Tested in Lunar Operations Lab_F_qYYE3i2ww - transcript (automated).pdf","Transcript Link")</f>
        <v>Transcript Link</v>
      </c>
    </row>
    <row r="76" ht="285" spans="1:13">
      <c r="A76" s="1" t="s">
        <v>375</v>
      </c>
      <c r="B76" s="1" t="s">
        <v>13</v>
      </c>
      <c r="C76" s="4" t="s">
        <v>376</v>
      </c>
      <c r="D76" s="1" t="s">
        <v>377</v>
      </c>
      <c r="E76" s="1" t="s">
        <v>378</v>
      </c>
      <c r="F76" s="4" t="s">
        <v>17</v>
      </c>
      <c r="G76" s="1" t="s">
        <v>18</v>
      </c>
      <c r="H76" s="1" t="s">
        <v>19</v>
      </c>
      <c r="I76" s="1" t="s">
        <v>20</v>
      </c>
      <c r="J76" s="1" t="s">
        <v>379</v>
      </c>
      <c r="K76" s="1" t="s">
        <v>22</v>
      </c>
      <c r="L76" s="1" t="str">
        <f>HYPERLINK("https://files.afu.se/Downloads/Transcripts/0%20-%20Government/USA%20-%20NASA%20Glenn%20RC/2019 12 18 - NASA Glenn Research Center - Orion Spacecraft for Artemis I transported to NASA’s Plum Brook Station_s39Kl0ruj1Y - transcript (automated).pdf","Transcript Link")</f>
        <v>Transcript Link</v>
      </c>
      <c r="M76" s="2" t="str">
        <f>HYPERLINK("https://files.afu.se/Downloads/Transcripts/0%20-%20Government/USA%20-%20NASA%20Glenn%20RC/2019 12 18 - NASA Glenn Research Center - Orion Spacecraft for Artemis I transported to NASA’s Plum Brook Station_s39Kl0ruj1Y - transcript (automated).pdf","Transcript Link")</f>
        <v>Transcript Link</v>
      </c>
    </row>
    <row r="77" ht="255" spans="1:13">
      <c r="A77" s="1" t="s">
        <v>380</v>
      </c>
      <c r="B77" s="1" t="s">
        <v>13</v>
      </c>
      <c r="C77" s="4" t="s">
        <v>381</v>
      </c>
      <c r="D77" s="1" t="s">
        <v>382</v>
      </c>
      <c r="E77" s="1" t="s">
        <v>383</v>
      </c>
      <c r="F77" s="4" t="s">
        <v>17</v>
      </c>
      <c r="G77" s="1" t="s">
        <v>18</v>
      </c>
      <c r="H77" s="1" t="s">
        <v>19</v>
      </c>
      <c r="I77" s="1" t="s">
        <v>20</v>
      </c>
      <c r="J77" s="1" t="s">
        <v>384</v>
      </c>
      <c r="K77" s="1" t="s">
        <v>22</v>
      </c>
      <c r="L77" s="1">
        <v>0</v>
      </c>
      <c r="M77" s="2">
        <v>0</v>
      </c>
    </row>
    <row r="78" ht="345" spans="1:13">
      <c r="A78" s="1" t="s">
        <v>385</v>
      </c>
      <c r="B78" s="1" t="s">
        <v>13</v>
      </c>
      <c r="C78" s="4" t="s">
        <v>386</v>
      </c>
      <c r="D78" s="1" t="s">
        <v>387</v>
      </c>
      <c r="E78" s="1" t="s">
        <v>388</v>
      </c>
      <c r="F78" s="4" t="s">
        <v>17</v>
      </c>
      <c r="G78" s="1" t="s">
        <v>18</v>
      </c>
      <c r="H78" s="1" t="s">
        <v>19</v>
      </c>
      <c r="I78" s="1" t="s">
        <v>20</v>
      </c>
      <c r="J78" s="1" t="s">
        <v>389</v>
      </c>
      <c r="K78" s="1" t="s">
        <v>22</v>
      </c>
      <c r="L78" s="1">
        <v>0</v>
      </c>
      <c r="M78" s="2">
        <v>0</v>
      </c>
    </row>
    <row r="79" ht="195" spans="1:13">
      <c r="A79" s="1" t="s">
        <v>385</v>
      </c>
      <c r="B79" s="1" t="s">
        <v>13</v>
      </c>
      <c r="C79" s="4" t="s">
        <v>390</v>
      </c>
      <c r="D79" s="1" t="s">
        <v>391</v>
      </c>
      <c r="E79" s="1" t="s">
        <v>392</v>
      </c>
      <c r="F79" s="4" t="s">
        <v>17</v>
      </c>
      <c r="G79" s="1" t="s">
        <v>18</v>
      </c>
      <c r="H79" s="1" t="s">
        <v>19</v>
      </c>
      <c r="I79" s="1" t="s">
        <v>20</v>
      </c>
      <c r="J79" s="1" t="s">
        <v>393</v>
      </c>
      <c r="K79" s="1" t="s">
        <v>22</v>
      </c>
      <c r="L79" s="1" t="str">
        <f>HYPERLINK("https://files.afu.se/Downloads/Transcripts/0%20-%20Government/USA%20-%20NASA%20Glenn%20RC/2019 12 04 - NASA Glenn Research Center - Orion spacecraft arrives at Mansfield Lahm Regional Airport_r6Jkazvnqbg - transcript (automated).pdf","Transcript Link")</f>
        <v>Transcript Link</v>
      </c>
      <c r="M79" s="2" t="str">
        <f>HYPERLINK("https://files.afu.se/Downloads/Transcripts/0%20-%20Government/USA%20-%20NASA%20Glenn%20RC/2019 12 04 - NASA Glenn Research Center - Orion spacecraft arrives at Mansfield Lahm Regional Airport_r6Jkazvnqbg - transcript (automated).pdf","Transcript Link")</f>
        <v>Transcript Link</v>
      </c>
    </row>
    <row r="80" ht="195" spans="1:13">
      <c r="A80" s="1" t="s">
        <v>394</v>
      </c>
      <c r="B80" s="1" t="s">
        <v>13</v>
      </c>
      <c r="C80" s="4" t="s">
        <v>395</v>
      </c>
      <c r="D80" s="1" t="s">
        <v>396</v>
      </c>
      <c r="E80" s="1" t="s">
        <v>397</v>
      </c>
      <c r="F80" s="4" t="s">
        <v>17</v>
      </c>
      <c r="G80" s="1" t="s">
        <v>18</v>
      </c>
      <c r="H80" s="1" t="s">
        <v>19</v>
      </c>
      <c r="I80" s="1" t="s">
        <v>20</v>
      </c>
      <c r="J80" s="1" t="s">
        <v>398</v>
      </c>
      <c r="K80" s="1" t="s">
        <v>22</v>
      </c>
      <c r="L80" s="1" t="str">
        <f>HYPERLINK("https://files.afu.se/Downloads/Transcripts/0%20-%20Government/USA%20-%20NASA%20Glenn%20RC/2019 10 04 - NASA Glenn Research Center - Powering Flight Innovation   NASA Glenn Research Center__plOubyV6OM - transcript (automated).pdf","Transcript Link")</f>
        <v>Transcript Link</v>
      </c>
      <c r="M80" s="2" t="str">
        <f>HYPERLINK("https://files.afu.se/Downloads/Transcripts/0%20-%20Government/USA%20-%20NASA%20Glenn%20RC/2019 10 04 - NASA Glenn Research Center - Powering Flight Innovation   NASA Glenn Research Center__plOubyV6OM - transcript (automated).pdf","Transcript Link")</f>
        <v>Transcript Link</v>
      </c>
    </row>
    <row r="81" ht="195" spans="1:13">
      <c r="A81" s="1" t="s">
        <v>394</v>
      </c>
      <c r="B81" s="1" t="s">
        <v>13</v>
      </c>
      <c r="C81" s="4" t="s">
        <v>399</v>
      </c>
      <c r="D81" s="1" t="s">
        <v>400</v>
      </c>
      <c r="E81" s="1" t="s">
        <v>401</v>
      </c>
      <c r="F81" s="4" t="s">
        <v>17</v>
      </c>
      <c r="G81" s="1" t="s">
        <v>18</v>
      </c>
      <c r="H81" s="1" t="s">
        <v>19</v>
      </c>
      <c r="I81" s="1" t="s">
        <v>20</v>
      </c>
      <c r="J81" s="1" t="s">
        <v>402</v>
      </c>
      <c r="K81" s="1" t="s">
        <v>22</v>
      </c>
      <c r="L81" s="1">
        <v>0</v>
      </c>
      <c r="M81" s="2">
        <v>0</v>
      </c>
    </row>
    <row r="82" ht="195" spans="1:13">
      <c r="A82" s="1" t="s">
        <v>394</v>
      </c>
      <c r="B82" s="1" t="s">
        <v>13</v>
      </c>
      <c r="C82" s="4" t="s">
        <v>403</v>
      </c>
      <c r="D82" s="1" t="s">
        <v>404</v>
      </c>
      <c r="E82" s="1" t="s">
        <v>405</v>
      </c>
      <c r="F82" s="4" t="s">
        <v>17</v>
      </c>
      <c r="G82" s="1" t="s">
        <v>18</v>
      </c>
      <c r="H82" s="1" t="s">
        <v>19</v>
      </c>
      <c r="I82" s="1" t="s">
        <v>20</v>
      </c>
      <c r="J82" s="1" t="s">
        <v>406</v>
      </c>
      <c r="K82" s="1" t="s">
        <v>22</v>
      </c>
      <c r="L82" s="1" t="str">
        <f>HYPERLINK("https://files.afu.se/Downloads/Transcripts/0%20-%20Government/USA%20-%20NASA%20Glenn%20RC/2019 10 04 - NASA Glenn Research Center - Sustainable Exploration  A New Paradigm   NASA Glenn Research Center_uueQd6oJMgM - transcript (automated).pdf","Transcript Link")</f>
        <v>Transcript Link</v>
      </c>
      <c r="M82" s="2" t="str">
        <f>HYPERLINK("https://files.afu.se/Downloads/Transcripts/0%20-%20Government/USA%20-%20NASA%20Glenn%20RC/2019 10 04 - NASA Glenn Research Center - Sustainable Exploration  A New Paradigm   NASA Glenn Research Center_uueQd6oJMgM - transcript (automated).pdf","Transcript Link")</f>
        <v>Transcript Link</v>
      </c>
    </row>
    <row r="83" ht="195" spans="1:13">
      <c r="A83" s="1" t="s">
        <v>407</v>
      </c>
      <c r="B83" s="1" t="s">
        <v>13</v>
      </c>
      <c r="C83" s="4" t="s">
        <v>408</v>
      </c>
      <c r="D83" s="1" t="s">
        <v>409</v>
      </c>
      <c r="E83" s="1" t="s">
        <v>410</v>
      </c>
      <c r="F83" s="4" t="s">
        <v>17</v>
      </c>
      <c r="G83" s="1" t="s">
        <v>18</v>
      </c>
      <c r="H83" s="1" t="s">
        <v>19</v>
      </c>
      <c r="I83" s="1" t="s">
        <v>20</v>
      </c>
      <c r="J83" s="1" t="s">
        <v>411</v>
      </c>
      <c r="K83" s="1" t="s">
        <v>22</v>
      </c>
      <c r="L83" s="1">
        <v>0</v>
      </c>
      <c r="M83" s="2">
        <v>0</v>
      </c>
    </row>
    <row r="84" ht="195" spans="1:13">
      <c r="A84" s="1" t="s">
        <v>412</v>
      </c>
      <c r="B84" s="1" t="s">
        <v>13</v>
      </c>
      <c r="C84" s="4" t="s">
        <v>413</v>
      </c>
      <c r="D84" s="1" t="s">
        <v>414</v>
      </c>
      <c r="E84" s="1" t="s">
        <v>415</v>
      </c>
      <c r="F84" s="4" t="s">
        <v>17</v>
      </c>
      <c r="G84" s="1" t="s">
        <v>18</v>
      </c>
      <c r="H84" s="1" t="s">
        <v>19</v>
      </c>
      <c r="I84" s="1" t="s">
        <v>20</v>
      </c>
      <c r="J84" s="1" t="s">
        <v>416</v>
      </c>
      <c r="K84" s="1" t="s">
        <v>22</v>
      </c>
      <c r="L84" s="1" t="str">
        <f>HYPERLINK("https://files.afu.se/Downloads/Transcripts/0%20-%20Government/USA%20-%20NASA%20Glenn%20RC/2019 08 13 - NASA Glenn Research Center - NASA’s Supersonic X-plane Completes Testing at NASA Glenn Wind Tunnel._9-WXFsLjYa4 - transcript (automated).pdf","Transcript Link")</f>
        <v>Transcript Link</v>
      </c>
      <c r="M84" s="2" t="str">
        <f>HYPERLINK("https://files.afu.se/Downloads/Transcripts/0%20-%20Government/USA%20-%20NASA%20Glenn%20RC/2019 08 13 - NASA Glenn Research Center - NASA’s Supersonic X-plane Completes Testing at NASA Glenn Wind Tunnel._9-WXFsLjYa4 - transcript (automated).pdf","Transcript Link")</f>
        <v>Transcript Link</v>
      </c>
    </row>
    <row r="85" ht="195" spans="1:13">
      <c r="A85" s="1" t="s">
        <v>417</v>
      </c>
      <c r="B85" s="1" t="s">
        <v>13</v>
      </c>
      <c r="C85" s="4" t="s">
        <v>418</v>
      </c>
      <c r="D85" s="1" t="s">
        <v>419</v>
      </c>
      <c r="E85" s="1" t="s">
        <v>420</v>
      </c>
      <c r="F85" s="4" t="s">
        <v>17</v>
      </c>
      <c r="G85" s="1" t="s">
        <v>18</v>
      </c>
      <c r="H85" s="1" t="s">
        <v>19</v>
      </c>
      <c r="I85" s="1" t="s">
        <v>20</v>
      </c>
      <c r="J85" s="1" t="s">
        <v>421</v>
      </c>
      <c r="K85" s="1" t="s">
        <v>22</v>
      </c>
      <c r="L85" s="1" t="str">
        <f>HYPERLINK("https://files.afu.se/Downloads/Transcripts/0%20-%20Government/USA%20-%20NASA%20Glenn%20RC/2019 07 25 - NASA Glenn Research Center - Hear from NASA Glenn Interns on National Intern Day_xY3k2imRFK8 - transcript (automated).pdf","Transcript Link")</f>
        <v>Transcript Link</v>
      </c>
      <c r="M85" s="2" t="str">
        <f>HYPERLINK("https://files.afu.se/Downloads/Transcripts/0%20-%20Government/USA%20-%20NASA%20Glenn%20RC/2019 07 25 - NASA Glenn Research Center - Hear from NASA Glenn Interns on National Intern Day_xY3k2imRFK8 - transcript (automated).pdf","Transcript Link")</f>
        <v>Transcript Link</v>
      </c>
    </row>
    <row r="86" ht="195" spans="1:13">
      <c r="A86" s="1" t="s">
        <v>422</v>
      </c>
      <c r="B86" s="1" t="s">
        <v>13</v>
      </c>
      <c r="C86" s="4" t="s">
        <v>423</v>
      </c>
      <c r="D86" s="1" t="s">
        <v>424</v>
      </c>
      <c r="E86" s="1" t="s">
        <v>425</v>
      </c>
      <c r="F86" s="4" t="s">
        <v>17</v>
      </c>
      <c r="G86" s="1" t="s">
        <v>18</v>
      </c>
      <c r="H86" s="1" t="s">
        <v>19</v>
      </c>
      <c r="I86" s="1" t="s">
        <v>20</v>
      </c>
      <c r="J86" s="1" t="s">
        <v>426</v>
      </c>
      <c r="K86" s="1" t="s">
        <v>22</v>
      </c>
      <c r="L86" s="1">
        <v>0</v>
      </c>
      <c r="M86" s="2">
        <v>0</v>
      </c>
    </row>
    <row r="87" ht="195" spans="1:13">
      <c r="A87" s="1" t="s">
        <v>422</v>
      </c>
      <c r="B87" s="1" t="s">
        <v>13</v>
      </c>
      <c r="C87" s="4" t="s">
        <v>427</v>
      </c>
      <c r="D87" s="1" t="s">
        <v>428</v>
      </c>
      <c r="E87" s="1" t="s">
        <v>429</v>
      </c>
      <c r="F87" s="4" t="s">
        <v>17</v>
      </c>
      <c r="G87" s="1" t="s">
        <v>18</v>
      </c>
      <c r="H87" s="1" t="s">
        <v>19</v>
      </c>
      <c r="I87" s="1" t="s">
        <v>20</v>
      </c>
      <c r="J87" s="1" t="s">
        <v>430</v>
      </c>
      <c r="K87" s="1" t="s">
        <v>22</v>
      </c>
      <c r="L87" s="1" t="str">
        <f>HYPERLINK("https://files.afu.se/Downloads/Transcripts/0%20-%20Government/USA%20-%20NASA%20Glenn%20RC/2019 07 09 - NASA Glenn Research Center - Lunar Exploration and NASA Glenn – Then and Now._ASlXBgKMxGo - transcript (automated).pdf","Transcript Link")</f>
        <v>Transcript Link</v>
      </c>
      <c r="M87" s="2" t="str">
        <f>HYPERLINK("https://files.afu.se/Downloads/Transcripts/0%20-%20Government/USA%20-%20NASA%20Glenn%20RC/2019 07 09 - NASA Glenn Research Center - Lunar Exploration and NASA Glenn – Then and Now._ASlXBgKMxGo - transcript (automated).pdf","Transcript Link")</f>
        <v>Transcript Link</v>
      </c>
    </row>
    <row r="88" ht="195" spans="1:13">
      <c r="A88" s="1" t="s">
        <v>422</v>
      </c>
      <c r="B88" s="1" t="s">
        <v>13</v>
      </c>
      <c r="C88" s="4" t="s">
        <v>431</v>
      </c>
      <c r="D88" s="1" t="s">
        <v>432</v>
      </c>
      <c r="E88" s="1" t="s">
        <v>433</v>
      </c>
      <c r="F88" s="4" t="s">
        <v>17</v>
      </c>
      <c r="G88" s="1" t="s">
        <v>18</v>
      </c>
      <c r="H88" s="1" t="s">
        <v>19</v>
      </c>
      <c r="I88" s="1" t="s">
        <v>20</v>
      </c>
      <c r="J88" s="1" t="s">
        <v>434</v>
      </c>
      <c r="K88" s="1" t="s">
        <v>22</v>
      </c>
      <c r="L88" s="1" t="str">
        <f>HYPERLINK("https://files.afu.se/Downloads/Transcripts/0%20-%20Government/USA%20-%20NASA%20Glenn%20RC/2019 07 09 - NASA Glenn Research Center - Ohio’s aviation pioneers inspire the next generation of astronauts._sT3K9Q42sC4 - transcript (automated).pdf","Transcript Link")</f>
        <v>Transcript Link</v>
      </c>
      <c r="M88" s="2" t="str">
        <f>HYPERLINK("https://files.afu.se/Downloads/Transcripts/0%20-%20Government/USA%20-%20NASA%20Glenn%20RC/2019 07 09 - NASA Glenn Research Center - Ohio’s aviation pioneers inspire the next generation of astronauts._sT3K9Q42sC4 - transcript (automated).pdf","Transcript Link")</f>
        <v>Transcript Link</v>
      </c>
    </row>
    <row r="89" ht="195" spans="1:13">
      <c r="A89" s="1" t="s">
        <v>422</v>
      </c>
      <c r="B89" s="1" t="s">
        <v>13</v>
      </c>
      <c r="C89" s="4" t="s">
        <v>435</v>
      </c>
      <c r="D89" s="1" t="s">
        <v>436</v>
      </c>
      <c r="E89" s="1" t="s">
        <v>437</v>
      </c>
      <c r="F89" s="4" t="s">
        <v>17</v>
      </c>
      <c r="G89" s="1" t="s">
        <v>18</v>
      </c>
      <c r="H89" s="1" t="s">
        <v>19</v>
      </c>
      <c r="I89" s="1" t="s">
        <v>20</v>
      </c>
      <c r="J89" s="1" t="s">
        <v>438</v>
      </c>
      <c r="K89" s="1" t="s">
        <v>22</v>
      </c>
      <c r="L89" s="1" t="str">
        <f>HYPERLINK("https://files.afu.se/Downloads/Transcripts/0%20-%20Government/USA%20-%20NASA%20Glenn%20RC/2019 07 09 - NASA Glenn Research Center - NASA Glenn technology enabled Apollo and will propel future missions._UxTPoDgUxpE - transcript (automated).pdf","Transcript Link")</f>
        <v>Transcript Link</v>
      </c>
      <c r="M89" s="2" t="str">
        <f>HYPERLINK("https://files.afu.se/Downloads/Transcripts/0%20-%20Government/USA%20-%20NASA%20Glenn%20RC/2019 07 09 - NASA Glenn Research Center - NASA Glenn technology enabled Apollo and will propel future missions._UxTPoDgUxpE - transcript (automated).pdf","Transcript Link")</f>
        <v>Transcript Link</v>
      </c>
    </row>
    <row r="90" ht="195" spans="1:13">
      <c r="A90" s="1" t="s">
        <v>439</v>
      </c>
      <c r="B90" s="1" t="s">
        <v>13</v>
      </c>
      <c r="C90" s="4" t="s">
        <v>440</v>
      </c>
      <c r="D90" s="1" t="s">
        <v>441</v>
      </c>
      <c r="E90" s="1" t="s">
        <v>442</v>
      </c>
      <c r="F90" s="4" t="s">
        <v>17</v>
      </c>
      <c r="G90" s="1" t="s">
        <v>18</v>
      </c>
      <c r="H90" s="1" t="s">
        <v>19</v>
      </c>
      <c r="I90" s="1" t="s">
        <v>20</v>
      </c>
      <c r="J90" s="1" t="s">
        <v>443</v>
      </c>
      <c r="K90" s="1" t="s">
        <v>22</v>
      </c>
      <c r="L90" s="1" t="str">
        <f>HYPERLINK("https://files.afu.se/Downloads/Transcripts/0%20-%20Government/USA%20-%20NASA%20Glenn%20RC/2019 06 26 - NASA Glenn Research Center - NASA Glenn Research Center 9 x 15 Wind Tunnel_77ULPBIkO60 - transcript (automated).pdf","Transcript Link")</f>
        <v>Transcript Link</v>
      </c>
      <c r="M90" s="2" t="str">
        <f>HYPERLINK("https://files.afu.se/Downloads/Transcripts/0%20-%20Government/USA%20-%20NASA%20Glenn%20RC/2019 06 26 - NASA Glenn Research Center - NASA Glenn Research Center 9 x 15 Wind Tunnel_77ULPBIkO60 - transcript (automated).pdf","Transcript Link")</f>
        <v>Transcript Link</v>
      </c>
    </row>
    <row r="91" ht="195" spans="1:13">
      <c r="A91" s="1" t="s">
        <v>444</v>
      </c>
      <c r="B91" s="1" t="s">
        <v>13</v>
      </c>
      <c r="C91" s="4" t="s">
        <v>445</v>
      </c>
      <c r="D91" s="1" t="s">
        <v>446</v>
      </c>
      <c r="E91" s="1" t="s">
        <v>447</v>
      </c>
      <c r="F91" s="4" t="s">
        <v>17</v>
      </c>
      <c r="G91" s="1" t="s">
        <v>18</v>
      </c>
      <c r="H91" s="1" t="s">
        <v>19</v>
      </c>
      <c r="I91" s="1" t="s">
        <v>20</v>
      </c>
      <c r="J91" s="1" t="s">
        <v>448</v>
      </c>
      <c r="K91" s="1" t="s">
        <v>22</v>
      </c>
      <c r="L91" s="1" t="str">
        <f>HYPERLINK("https://files.afu.se/Downloads/Transcripts/0%20-%20Government/USA%20-%20NASA%20Glenn%20RC/2019 05 08 - NASA Glenn Research Center - Kilopower—A New Lunar Power System   NASA Glenn_6MtAa7YkfC8 - transcript (automated).pdf","Transcript Link")</f>
        <v>Transcript Link</v>
      </c>
      <c r="M91" s="2" t="str">
        <f>HYPERLINK("https://files.afu.se/Downloads/Transcripts/0%20-%20Government/USA%20-%20NASA%20Glenn%20RC/2019 05 08 - NASA Glenn Research Center - Kilopower—A New Lunar Power System   NASA Glenn_6MtAa7YkfC8 - transcript (automated).pdf","Transcript Link")</f>
        <v>Transcript Link</v>
      </c>
    </row>
    <row r="92" ht="195" spans="1:13">
      <c r="A92" s="1" t="s">
        <v>449</v>
      </c>
      <c r="B92" s="1" t="s">
        <v>13</v>
      </c>
      <c r="C92" s="4" t="s">
        <v>450</v>
      </c>
      <c r="D92" s="1" t="s">
        <v>451</v>
      </c>
      <c r="E92" s="1" t="s">
        <v>452</v>
      </c>
      <c r="F92" s="4" t="s">
        <v>17</v>
      </c>
      <c r="G92" s="1" t="s">
        <v>18</v>
      </c>
      <c r="H92" s="1" t="s">
        <v>19</v>
      </c>
      <c r="I92" s="1" t="s">
        <v>20</v>
      </c>
      <c r="J92" s="1" t="s">
        <v>453</v>
      </c>
      <c r="K92" s="1" t="s">
        <v>22</v>
      </c>
      <c r="L92" s="1" t="str">
        <f>HYPERLINK("https://files.afu.se/Downloads/Transcripts/0%20-%20Government/USA%20-%20NASA%20Glenn%20RC/2018 12 07 - NASA Glenn Research Center - NASA Earth and Space Air Prize Competition_3szehurKzZI - transcript (automated).pdf","Transcript Link")</f>
        <v>Transcript Link</v>
      </c>
      <c r="M92" s="2" t="str">
        <f>HYPERLINK("https://files.afu.se/Downloads/Transcripts/0%20-%20Government/USA%20-%20NASA%20Glenn%20RC/2018 12 07 - NASA Glenn Research Center - NASA Earth and Space Air Prize Competition_3szehurKzZI - transcript (automated).pdf","Transcript Link")</f>
        <v>Transcript Link</v>
      </c>
    </row>
    <row r="93" ht="195" spans="1:13">
      <c r="A93" s="1" t="s">
        <v>454</v>
      </c>
      <c r="B93" s="1" t="s">
        <v>13</v>
      </c>
      <c r="C93" s="4" t="s">
        <v>455</v>
      </c>
      <c r="D93" s="1" t="s">
        <v>456</v>
      </c>
      <c r="E93" s="1" t="s">
        <v>457</v>
      </c>
      <c r="F93" s="4" t="s">
        <v>17</v>
      </c>
      <c r="G93" s="1" t="s">
        <v>18</v>
      </c>
      <c r="H93" s="1" t="s">
        <v>19</v>
      </c>
      <c r="I93" s="1" t="s">
        <v>20</v>
      </c>
      <c r="J93" s="1" t="s">
        <v>458</v>
      </c>
      <c r="K93" s="1" t="s">
        <v>22</v>
      </c>
      <c r="L93" s="1" t="str">
        <f>HYPERLINK("https://files.afu.se/Downloads/Transcripts/0%20-%20Government/USA%20-%20NASA%20Glenn%20RC/2018 10 03 - NASA Glenn Research Center - Propulsion Systems Laboratory Icing Test   NASA Glenn Research Center_bkJt6nB_JM0 - transcript (automated).pdf","Transcript Link")</f>
        <v>Transcript Link</v>
      </c>
      <c r="M93" s="2" t="str">
        <f>HYPERLINK("https://files.afu.se/Downloads/Transcripts/0%20-%20Government/USA%20-%20NASA%20Glenn%20RC/2018 10 03 - NASA Glenn Research Center - Propulsion Systems Laboratory Icing Test   NASA Glenn Research Center_bkJt6nB_JM0 - transcript (automated).pdf","Transcript Link")</f>
        <v>Transcript Link</v>
      </c>
    </row>
    <row r="94" ht="195" spans="1:13">
      <c r="A94" s="1" t="s">
        <v>459</v>
      </c>
      <c r="B94" s="1" t="s">
        <v>13</v>
      </c>
      <c r="C94" s="4" t="s">
        <v>460</v>
      </c>
      <c r="D94" s="1" t="s">
        <v>461</v>
      </c>
      <c r="E94" s="1" t="s">
        <v>462</v>
      </c>
      <c r="F94" s="4" t="s">
        <v>17</v>
      </c>
      <c r="G94" s="1" t="s">
        <v>18</v>
      </c>
      <c r="H94" s="1" t="s">
        <v>19</v>
      </c>
      <c r="I94" s="1" t="s">
        <v>20</v>
      </c>
      <c r="J94" s="1" t="s">
        <v>463</v>
      </c>
      <c r="K94" s="1" t="s">
        <v>22</v>
      </c>
      <c r="L94" s="1" t="str">
        <f>HYPERLINK("https://files.afu.se/Downloads/Transcripts/0%20-%20Government/USA%20-%20NASA%20Glenn%20RC/2018 10 01 - NASA Glenn Research Center - Janet Kavandi - Women at Glenn  60 Seconds for the 60th_a2KzT4Z3qyY - transcript (automated).pdf","Transcript Link")</f>
        <v>Transcript Link</v>
      </c>
      <c r="M94" s="2" t="str">
        <f>HYPERLINK("https://files.afu.se/Downloads/Transcripts/0%20-%20Government/USA%20-%20NASA%20Glenn%20RC/2018 10 01 - NASA Glenn Research Center - Janet Kavandi - Women at Glenn  60 Seconds for the 60th_a2KzT4Z3qyY - transcript (automated).pdf","Transcript Link")</f>
        <v>Transcript Link</v>
      </c>
    </row>
    <row r="95" ht="195" spans="1:13">
      <c r="A95" s="1" t="s">
        <v>464</v>
      </c>
      <c r="B95" s="1" t="s">
        <v>13</v>
      </c>
      <c r="C95" s="4" t="s">
        <v>465</v>
      </c>
      <c r="D95" s="1" t="s">
        <v>466</v>
      </c>
      <c r="E95" s="1" t="s">
        <v>462</v>
      </c>
      <c r="F95" s="4" t="s">
        <v>17</v>
      </c>
      <c r="G95" s="1" t="s">
        <v>18</v>
      </c>
      <c r="H95" s="1" t="s">
        <v>19</v>
      </c>
      <c r="I95" s="1" t="s">
        <v>20</v>
      </c>
      <c r="J95" s="1" t="s">
        <v>467</v>
      </c>
      <c r="K95" s="1" t="s">
        <v>22</v>
      </c>
      <c r="L95" s="1" t="str">
        <f>HYPERLINK("https://files.afu.se/Downloads/Transcripts/0%20-%20Government/USA%20-%20NASA%20Glenn%20RC/2018 09 27 - NASA Glenn Research Center - Marla Perez Davis - Women at Glenn  60 Seconds for the 60th_itAwIPMWA3o - transcript (automated).pdf","Transcript Link")</f>
        <v>Transcript Link</v>
      </c>
      <c r="M95" s="2" t="str">
        <f>HYPERLINK("https://files.afu.se/Downloads/Transcripts/0%20-%20Government/USA%20-%20NASA%20Glenn%20RC/2018 09 27 - NASA Glenn Research Center - Marla Perez Davis - Women at Glenn  60 Seconds for the 60th_itAwIPMWA3o - transcript (automated).pdf","Transcript Link")</f>
        <v>Transcript Link</v>
      </c>
    </row>
    <row r="96" ht="195" spans="1:13">
      <c r="A96" s="1" t="s">
        <v>468</v>
      </c>
      <c r="B96" s="1" t="s">
        <v>13</v>
      </c>
      <c r="C96" s="4" t="s">
        <v>469</v>
      </c>
      <c r="D96" s="1" t="s">
        <v>470</v>
      </c>
      <c r="E96" s="1" t="s">
        <v>471</v>
      </c>
      <c r="F96" s="4" t="s">
        <v>17</v>
      </c>
      <c r="G96" s="1" t="s">
        <v>18</v>
      </c>
      <c r="H96" s="1" t="s">
        <v>19</v>
      </c>
      <c r="I96" s="1" t="s">
        <v>20</v>
      </c>
      <c r="J96" s="1" t="s">
        <v>472</v>
      </c>
      <c r="K96" s="1" t="s">
        <v>22</v>
      </c>
      <c r="L96" s="1" t="str">
        <f>HYPERLINK("https://files.afu.se/Downloads/Transcripts/0%20-%20Government/USA%20-%20NASA%20Glenn%20RC/2018 09 24 - NASA Glenn Research Center - Janet Lane - Women at Glenn  60 Seconds for the 60th_tZOiNjCWgq0 - transcript (automated).pdf","Transcript Link")</f>
        <v>Transcript Link</v>
      </c>
      <c r="M96" s="2" t="str">
        <f>HYPERLINK("https://files.afu.se/Downloads/Transcripts/0%20-%20Government/USA%20-%20NASA%20Glenn%20RC/2018 09 24 - NASA Glenn Research Center - Janet Lane - Women at Glenn  60 Seconds for the 60th_tZOiNjCWgq0 - transcript (automated).pdf","Transcript Link")</f>
        <v>Transcript Link</v>
      </c>
    </row>
    <row r="97" ht="195" spans="1:13">
      <c r="A97" s="1" t="s">
        <v>473</v>
      </c>
      <c r="B97" s="1" t="s">
        <v>13</v>
      </c>
      <c r="C97" s="4" t="s">
        <v>474</v>
      </c>
      <c r="D97" s="1" t="s">
        <v>475</v>
      </c>
      <c r="E97" s="1" t="s">
        <v>462</v>
      </c>
      <c r="F97" s="4" t="s">
        <v>17</v>
      </c>
      <c r="G97" s="1" t="s">
        <v>18</v>
      </c>
      <c r="H97" s="1" t="s">
        <v>19</v>
      </c>
      <c r="I97" s="1" t="s">
        <v>20</v>
      </c>
      <c r="J97" s="1" t="s">
        <v>476</v>
      </c>
      <c r="K97" s="1" t="s">
        <v>22</v>
      </c>
      <c r="L97" s="1" t="str">
        <f>HYPERLINK("https://files.afu.se/Downloads/Transcripts/0%20-%20Government/USA%20-%20NASA%20Glenn%20RC/2018 09 21 - NASA Glenn Research Center - Audrey Gonzalez - Women at Glenn  60 Seconds for the 60th_MQo7xMxcP1U - transcript (automated).pdf","Transcript Link")</f>
        <v>Transcript Link</v>
      </c>
      <c r="M97" s="2" t="str">
        <f>HYPERLINK("https://files.afu.se/Downloads/Transcripts/0%20-%20Government/USA%20-%20NASA%20Glenn%20RC/2018 09 21 - NASA Glenn Research Center - Audrey Gonzalez - Women at Glenn  60 Seconds for the 60th_MQo7xMxcP1U - transcript (automated).pdf","Transcript Link")</f>
        <v>Transcript Link</v>
      </c>
    </row>
    <row r="98" ht="195" spans="1:13">
      <c r="A98" s="1" t="s">
        <v>473</v>
      </c>
      <c r="B98" s="1" t="s">
        <v>13</v>
      </c>
      <c r="C98" s="4" t="s">
        <v>477</v>
      </c>
      <c r="D98" s="1" t="s">
        <v>478</v>
      </c>
      <c r="E98" s="1" t="s">
        <v>462</v>
      </c>
      <c r="F98" s="4" t="s">
        <v>17</v>
      </c>
      <c r="G98" s="1" t="s">
        <v>18</v>
      </c>
      <c r="H98" s="1" t="s">
        <v>19</v>
      </c>
      <c r="I98" s="1" t="s">
        <v>20</v>
      </c>
      <c r="J98" s="1" t="s">
        <v>479</v>
      </c>
      <c r="K98" s="1" t="s">
        <v>22</v>
      </c>
      <c r="L98" s="1" t="str">
        <f>HYPERLINK("https://files.afu.se/Downloads/Transcripts/0%20-%20Government/USA%20-%20NASA%20Glenn%20RC/2018 09 21 - NASA Glenn Research Center - Phyllis Alexander - Women at Glenn  60 Seconds for the 60th_h4SCp5vfxH0 - transcript (automated).pdf","Transcript Link")</f>
        <v>Transcript Link</v>
      </c>
      <c r="M98" s="2" t="str">
        <f>HYPERLINK("https://files.afu.se/Downloads/Transcripts/0%20-%20Government/USA%20-%20NASA%20Glenn%20RC/2018 09 21 - NASA Glenn Research Center - Phyllis Alexander - Women at Glenn  60 Seconds for the 60th_h4SCp5vfxH0 - transcript (automated).pdf","Transcript Link")</f>
        <v>Transcript Link</v>
      </c>
    </row>
    <row r="99" ht="195" spans="1:13">
      <c r="A99" s="1" t="s">
        <v>473</v>
      </c>
      <c r="B99" s="1" t="s">
        <v>13</v>
      </c>
      <c r="C99" s="4" t="s">
        <v>480</v>
      </c>
      <c r="D99" s="1" t="s">
        <v>481</v>
      </c>
      <c r="E99" s="1" t="s">
        <v>462</v>
      </c>
      <c r="F99" s="4" t="s">
        <v>17</v>
      </c>
      <c r="G99" s="1" t="s">
        <v>18</v>
      </c>
      <c r="H99" s="1" t="s">
        <v>19</v>
      </c>
      <c r="I99" s="1" t="s">
        <v>20</v>
      </c>
      <c r="J99" s="1" t="s">
        <v>482</v>
      </c>
      <c r="K99" s="1" t="s">
        <v>22</v>
      </c>
      <c r="L99" s="1" t="str">
        <f>HYPERLINK("https://files.afu.se/Downloads/Transcripts/0%20-%20Government/USA%20-%20NASA%20Glenn%20RC/2018 09 21 - NASA Glenn Research Center - Xynique Sims - Women at Glenn  60 Seconds for the 60th_rBLmm6SbA6M - transcript (automated).pdf","Transcript Link")</f>
        <v>Transcript Link</v>
      </c>
      <c r="M99" s="2" t="str">
        <f>HYPERLINK("https://files.afu.se/Downloads/Transcripts/0%20-%20Government/USA%20-%20NASA%20Glenn%20RC/2018 09 21 - NASA Glenn Research Center - Xynique Sims - Women at Glenn  60 Seconds for the 60th_rBLmm6SbA6M - transcript (automated).pdf","Transcript Link")</f>
        <v>Transcript Link</v>
      </c>
    </row>
    <row r="100" ht="195" spans="1:13">
      <c r="A100" s="1" t="s">
        <v>473</v>
      </c>
      <c r="B100" s="1" t="s">
        <v>13</v>
      </c>
      <c r="C100" s="4" t="s">
        <v>483</v>
      </c>
      <c r="D100" s="1" t="s">
        <v>484</v>
      </c>
      <c r="E100" s="1" t="s">
        <v>462</v>
      </c>
      <c r="F100" s="4" t="s">
        <v>17</v>
      </c>
      <c r="G100" s="1" t="s">
        <v>18</v>
      </c>
      <c r="H100" s="1" t="s">
        <v>19</v>
      </c>
      <c r="I100" s="1" t="s">
        <v>20</v>
      </c>
      <c r="J100" s="1" t="s">
        <v>485</v>
      </c>
      <c r="K100" s="1" t="s">
        <v>22</v>
      </c>
      <c r="L100" s="1" t="str">
        <f>HYPERLINK("https://files.afu.se/Downloads/Transcripts/0%20-%20Government/USA%20-%20NASA%20Glenn%20RC/2018 09 21 - NASA Glenn Research Center - Tina Jicha - Women at Glenn  60 Seconds for the 60th_Rg6kmUWNSGk - transcript (automated).pdf","Transcript Link")</f>
        <v>Transcript Link</v>
      </c>
      <c r="M100" s="2" t="str">
        <f>HYPERLINK("https://files.afu.se/Downloads/Transcripts/0%20-%20Government/USA%20-%20NASA%20Glenn%20RC/2018 09 21 - NASA Glenn Research Center - Tina Jicha - Women at Glenn  60 Seconds for the 60th_Rg6kmUWNSGk - transcript (automated).pdf","Transcript Link")</f>
        <v>Transcript Link</v>
      </c>
    </row>
    <row r="101" ht="195" spans="1:13">
      <c r="A101" s="1" t="s">
        <v>473</v>
      </c>
      <c r="B101" s="1" t="s">
        <v>13</v>
      </c>
      <c r="C101" s="4" t="s">
        <v>486</v>
      </c>
      <c r="D101" s="1" t="s">
        <v>487</v>
      </c>
      <c r="E101" s="1" t="s">
        <v>462</v>
      </c>
      <c r="F101" s="4" t="s">
        <v>17</v>
      </c>
      <c r="G101" s="1" t="s">
        <v>18</v>
      </c>
      <c r="H101" s="1" t="s">
        <v>19</v>
      </c>
      <c r="I101" s="1" t="s">
        <v>20</v>
      </c>
      <c r="J101" s="1" t="s">
        <v>488</v>
      </c>
      <c r="K101" s="1" t="s">
        <v>22</v>
      </c>
      <c r="L101" s="1" t="str">
        <f>HYPERLINK("https://files.afu.se/Downloads/Transcripts/0%20-%20Government/USA%20-%20NASA%20Glenn%20RC/2018 09 21 - NASA Glenn Research Center - Sue Motil  - Women at Glenn  60 Seconds for the 60th_ogBPDQ13xfU - transcript (automated).pdf","Transcript Link")</f>
        <v>Transcript Link</v>
      </c>
      <c r="M101" s="2" t="str">
        <f>HYPERLINK("https://files.afu.se/Downloads/Transcripts/0%20-%20Government/USA%20-%20NASA%20Glenn%20RC/2018 09 21 - NASA Glenn Research Center - Sue Motil  - Women at Glenn  60 Seconds for the 60th_ogBPDQ13xfU - transcript (automated).pdf","Transcript Link")</f>
        <v>Transcript Link</v>
      </c>
    </row>
    <row r="102" ht="195" spans="1:13">
      <c r="A102" s="1" t="s">
        <v>473</v>
      </c>
      <c r="B102" s="1" t="s">
        <v>13</v>
      </c>
      <c r="C102" s="4" t="s">
        <v>489</v>
      </c>
      <c r="D102" s="1" t="s">
        <v>490</v>
      </c>
      <c r="E102" s="1" t="s">
        <v>462</v>
      </c>
      <c r="F102" s="4" t="s">
        <v>17</v>
      </c>
      <c r="G102" s="1" t="s">
        <v>18</v>
      </c>
      <c r="H102" s="1" t="s">
        <v>19</v>
      </c>
      <c r="I102" s="1" t="s">
        <v>20</v>
      </c>
      <c r="J102" s="1" t="s">
        <v>491</v>
      </c>
      <c r="K102" s="1" t="s">
        <v>22</v>
      </c>
      <c r="L102" s="1" t="str">
        <f>HYPERLINK("https://files.afu.se/Downloads/Transcripts/0%20-%20Government/USA%20-%20NASA%20Glenn%20RC/2018 09 21 - NASA Glenn Research Center - Rochelle May - Women at Glenn  60 Seconds for the 60th_0cG_gA-IjiY - transcript (automated).pdf","Transcript Link")</f>
        <v>Transcript Link</v>
      </c>
      <c r="M102" s="2" t="str">
        <f>HYPERLINK("https://files.afu.se/Downloads/Transcripts/0%20-%20Government/USA%20-%20NASA%20Glenn%20RC/2018 09 21 - NASA Glenn Research Center - Rochelle May - Women at Glenn  60 Seconds for the 60th_0cG_gA-IjiY - transcript (automated).pdf","Transcript Link")</f>
        <v>Transcript Link</v>
      </c>
    </row>
    <row r="103" ht="195" spans="1:13">
      <c r="A103" s="1" t="s">
        <v>473</v>
      </c>
      <c r="B103" s="1" t="s">
        <v>13</v>
      </c>
      <c r="C103" s="4" t="s">
        <v>492</v>
      </c>
      <c r="D103" s="1" t="s">
        <v>493</v>
      </c>
      <c r="E103" s="1" t="s">
        <v>462</v>
      </c>
      <c r="F103" s="4" t="s">
        <v>17</v>
      </c>
      <c r="G103" s="1" t="s">
        <v>18</v>
      </c>
      <c r="H103" s="1" t="s">
        <v>19</v>
      </c>
      <c r="I103" s="1" t="s">
        <v>20</v>
      </c>
      <c r="J103" s="1" t="s">
        <v>494</v>
      </c>
      <c r="K103" s="1" t="s">
        <v>22</v>
      </c>
      <c r="L103" s="1" t="str">
        <f>HYPERLINK("https://files.afu.se/Downloads/Transcripts/0%20-%20Government/USA%20-%20NASA%20Glenn%20RC/2018 09 21 - NASA Glenn Research Center - Melissa Perry - Women at Glenn  60 Seconds for the 60th_k1XtzuyvT-0 - transcript (automated).pdf","Transcript Link")</f>
        <v>Transcript Link</v>
      </c>
      <c r="M103" s="2" t="str">
        <f>HYPERLINK("https://files.afu.se/Downloads/Transcripts/0%20-%20Government/USA%20-%20NASA%20Glenn%20RC/2018 09 21 - NASA Glenn Research Center - Melissa Perry - Women at Glenn  60 Seconds for the 60th_k1XtzuyvT-0 - transcript (automated).pdf","Transcript Link")</f>
        <v>Transcript Link</v>
      </c>
    </row>
    <row r="104" ht="195" spans="1:13">
      <c r="A104" s="1" t="s">
        <v>473</v>
      </c>
      <c r="B104" s="1" t="s">
        <v>13</v>
      </c>
      <c r="C104" s="4" t="s">
        <v>495</v>
      </c>
      <c r="D104" s="1" t="s">
        <v>496</v>
      </c>
      <c r="E104" s="1" t="s">
        <v>462</v>
      </c>
      <c r="F104" s="4" t="s">
        <v>17</v>
      </c>
      <c r="G104" s="1" t="s">
        <v>18</v>
      </c>
      <c r="H104" s="1" t="s">
        <v>19</v>
      </c>
      <c r="I104" s="1" t="s">
        <v>20</v>
      </c>
      <c r="J104" s="1" t="s">
        <v>497</v>
      </c>
      <c r="K104" s="1" t="s">
        <v>22</v>
      </c>
      <c r="L104" s="1" t="str">
        <f>HYPERLINK("https://files.afu.se/Downloads/Transcripts/0%20-%20Government/USA%20-%20NASA%20Glenn%20RC/2018 09 21 - NASA Glenn Research Center - Maria Choi - Women at Glenn  60 Seconds for the 60th_zNyW-pbyzm4 - transcript (automated).pdf","Transcript Link")</f>
        <v>Transcript Link</v>
      </c>
      <c r="M104" s="2" t="str">
        <f>HYPERLINK("https://files.afu.se/Downloads/Transcripts/0%20-%20Government/USA%20-%20NASA%20Glenn%20RC/2018 09 21 - NASA Glenn Research Center - Maria Choi - Women at Glenn  60 Seconds for the 60th_zNyW-pbyzm4 - transcript (automated).pdf","Transcript Link")</f>
        <v>Transcript Link</v>
      </c>
    </row>
    <row r="105" ht="195" spans="1:13">
      <c r="A105" s="1" t="s">
        <v>473</v>
      </c>
      <c r="B105" s="1" t="s">
        <v>13</v>
      </c>
      <c r="C105" s="4" t="s">
        <v>498</v>
      </c>
      <c r="D105" s="1" t="s">
        <v>499</v>
      </c>
      <c r="E105" s="1" t="s">
        <v>462</v>
      </c>
      <c r="F105" s="4" t="s">
        <v>17</v>
      </c>
      <c r="G105" s="1" t="s">
        <v>18</v>
      </c>
      <c r="H105" s="1" t="s">
        <v>19</v>
      </c>
      <c r="I105" s="1" t="s">
        <v>20</v>
      </c>
      <c r="J105" s="1" t="s">
        <v>500</v>
      </c>
      <c r="K105" s="1" t="s">
        <v>22</v>
      </c>
      <c r="L105" s="1" t="str">
        <f>HYPERLINK("https://files.afu.se/Downloads/Transcripts/0%20-%20Government/USA%20-%20NASA%20Glenn%20RC/2018 09 21 - NASA Glenn Research Center - Linda Moore - Women at Glenn  60 Seconds for the 60th_arWctJSEaB8 - transcript (automated).pdf","Transcript Link")</f>
        <v>Transcript Link</v>
      </c>
      <c r="M105" s="2" t="str">
        <f>HYPERLINK("https://files.afu.se/Downloads/Transcripts/0%20-%20Government/USA%20-%20NASA%20Glenn%20RC/2018 09 21 - NASA Glenn Research Center - Linda Moore - Women at Glenn  60 Seconds for the 60th_arWctJSEaB8 - transcript (automated).pdf","Transcript Link")</f>
        <v>Transcript Link</v>
      </c>
    </row>
    <row r="106" ht="195" spans="1:13">
      <c r="A106" s="1" t="s">
        <v>473</v>
      </c>
      <c r="B106" s="1" t="s">
        <v>13</v>
      </c>
      <c r="C106" s="4" t="s">
        <v>501</v>
      </c>
      <c r="D106" s="1" t="s">
        <v>502</v>
      </c>
      <c r="E106" s="1" t="s">
        <v>462</v>
      </c>
      <c r="F106" s="4" t="s">
        <v>17</v>
      </c>
      <c r="G106" s="1" t="s">
        <v>18</v>
      </c>
      <c r="H106" s="1" t="s">
        <v>19</v>
      </c>
      <c r="I106" s="1" t="s">
        <v>20</v>
      </c>
      <c r="J106" s="1" t="s">
        <v>503</v>
      </c>
      <c r="K106" s="1" t="s">
        <v>22</v>
      </c>
      <c r="L106" s="1" t="str">
        <f>HYPERLINK("https://files.afu.se/Downloads/Transcripts/0%20-%20Government/USA%20-%20NASA%20Glenn%20RC/2018 09 21 - NASA Glenn Research Center - Judy Van Zante - Women at Glenn  60 Seconds for the 60th_7CJEAv6kjHs - transcript (automated).pdf","Transcript Link")</f>
        <v>Transcript Link</v>
      </c>
      <c r="M106" s="2" t="str">
        <f>HYPERLINK("https://files.afu.se/Downloads/Transcripts/0%20-%20Government/USA%20-%20NASA%20Glenn%20RC/2018 09 21 - NASA Glenn Research Center - Judy Van Zante - Women at Glenn  60 Seconds for the 60th_7CJEAv6kjHs - transcript (automated).pdf","Transcript Link")</f>
        <v>Transcript Link</v>
      </c>
    </row>
    <row r="107" ht="195" spans="1:13">
      <c r="A107" s="1" t="s">
        <v>473</v>
      </c>
      <c r="B107" s="1" t="s">
        <v>13</v>
      </c>
      <c r="C107" s="4" t="s">
        <v>504</v>
      </c>
      <c r="D107" s="1" t="s">
        <v>505</v>
      </c>
      <c r="E107" s="1" t="s">
        <v>462</v>
      </c>
      <c r="F107" s="4" t="s">
        <v>17</v>
      </c>
      <c r="G107" s="1" t="s">
        <v>18</v>
      </c>
      <c r="H107" s="1" t="s">
        <v>19</v>
      </c>
      <c r="I107" s="1" t="s">
        <v>20</v>
      </c>
      <c r="J107" s="1" t="s">
        <v>506</v>
      </c>
      <c r="K107" s="1" t="s">
        <v>22</v>
      </c>
      <c r="L107" s="1" t="str">
        <f>HYPERLINK("https://files.afu.se/Downloads/Transcripts/0%20-%20Government/USA%20-%20NASA%20Glenn%20RC/2018 09 21 - NASA Glenn Research Center - Jacquelynne Houts - Women at Glenn  60 Seconds for the 60th_DOQFKbFLZuw - transcript (automated).pdf","Transcript Link")</f>
        <v>Transcript Link</v>
      </c>
      <c r="M107" s="2" t="str">
        <f>HYPERLINK("https://files.afu.se/Downloads/Transcripts/0%20-%20Government/USA%20-%20NASA%20Glenn%20RC/2018 09 21 - NASA Glenn Research Center - Jacquelynne Houts - Women at Glenn  60 Seconds for the 60th_DOQFKbFLZuw - transcript (automated).pdf","Transcript Link")</f>
        <v>Transcript Link</v>
      </c>
    </row>
    <row r="108" ht="195" spans="1:13">
      <c r="A108" s="1" t="s">
        <v>473</v>
      </c>
      <c r="B108" s="1" t="s">
        <v>13</v>
      </c>
      <c r="C108" s="4" t="s">
        <v>507</v>
      </c>
      <c r="D108" s="1" t="s">
        <v>508</v>
      </c>
      <c r="E108" s="1" t="s">
        <v>462</v>
      </c>
      <c r="F108" s="4" t="s">
        <v>17</v>
      </c>
      <c r="G108" s="1" t="s">
        <v>18</v>
      </c>
      <c r="H108" s="1" t="s">
        <v>19</v>
      </c>
      <c r="I108" s="1" t="s">
        <v>20</v>
      </c>
      <c r="J108" s="1" t="s">
        <v>509</v>
      </c>
      <c r="K108" s="1" t="s">
        <v>22</v>
      </c>
      <c r="L108" s="1" t="str">
        <f>HYPERLINK("https://files.afu.se/Downloads/Transcripts/0%20-%20Government/USA%20-%20NASA%20Glenn%20RC/2018 09 21 - NASA Glenn Research Center - Diana Centeno Gomez  - Women at Glenn  60 Seconds for the 60th_gmKpHDCfEJA - transcript (automated).pdf","Transcript Link")</f>
        <v>Transcript Link</v>
      </c>
      <c r="M108" s="2" t="str">
        <f>HYPERLINK("https://files.afu.se/Downloads/Transcripts/0%20-%20Government/USA%20-%20NASA%20Glenn%20RC/2018 09 21 - NASA Glenn Research Center - Diana Centeno Gomez  - Women at Glenn  60 Seconds for the 60th_gmKpHDCfEJA - transcript (automated).pdf","Transcript Link")</f>
        <v>Transcript Link</v>
      </c>
    </row>
    <row r="109" ht="270" spans="1:13">
      <c r="A109" s="1" t="s">
        <v>510</v>
      </c>
      <c r="B109" s="1" t="s">
        <v>13</v>
      </c>
      <c r="C109" s="4" t="s">
        <v>511</v>
      </c>
      <c r="D109" s="1" t="s">
        <v>512</v>
      </c>
      <c r="E109" s="1" t="s">
        <v>513</v>
      </c>
      <c r="F109" s="4" t="s">
        <v>17</v>
      </c>
      <c r="G109" s="1" t="s">
        <v>18</v>
      </c>
      <c r="H109" s="1" t="s">
        <v>19</v>
      </c>
      <c r="I109" s="1" t="s">
        <v>20</v>
      </c>
      <c r="J109" s="1" t="s">
        <v>514</v>
      </c>
      <c r="K109" s="1" t="s">
        <v>22</v>
      </c>
      <c r="L109" s="1" t="str">
        <f>HYPERLINK("https://files.afu.se/Downloads/Transcripts/0%20-%20Government/USA%20-%20NASA%20Glenn%20RC/2018 09 14 - NASA Glenn Research Center - NASA Prepares for Orion’s Ascent Abort-2 Test_HMDSE05Uh0M - transcript (automated).pdf","Transcript Link")</f>
        <v>Transcript Link</v>
      </c>
      <c r="M109" s="2" t="str">
        <f>HYPERLINK("https://files.afu.se/Downloads/Transcripts/0%20-%20Government/USA%20-%20NASA%20Glenn%20RC/2018 09 14 - NASA Glenn Research Center - NASA Prepares for Orion’s Ascent Abort-2 Test_HMDSE05Uh0M - transcript (automated).pdf","Transcript Link")</f>
        <v>Transcript Link</v>
      </c>
    </row>
    <row r="110" ht="195" spans="1:13">
      <c r="A110" s="1" t="s">
        <v>515</v>
      </c>
      <c r="B110" s="1" t="s">
        <v>13</v>
      </c>
      <c r="C110" s="4" t="s">
        <v>516</v>
      </c>
      <c r="D110" s="1" t="s">
        <v>517</v>
      </c>
      <c r="E110" s="1" t="s">
        <v>462</v>
      </c>
      <c r="F110" s="4" t="s">
        <v>17</v>
      </c>
      <c r="G110" s="1" t="s">
        <v>18</v>
      </c>
      <c r="H110" s="1" t="s">
        <v>19</v>
      </c>
      <c r="I110" s="1" t="s">
        <v>20</v>
      </c>
      <c r="J110" s="1" t="s">
        <v>518</v>
      </c>
      <c r="K110" s="1" t="s">
        <v>22</v>
      </c>
      <c r="L110" s="1" t="str">
        <f>HYPERLINK("https://files.afu.se/Downloads/Transcripts/0%20-%20Government/USA%20-%20NASA%20Glenn%20RC/2018 09 06 - NASA Glenn Research Center - Lauren Demirjian - Women at Glenn  60 Seconds for the 60th_btpIUZi084Q - transcript (automated).pdf","Transcript Link")</f>
        <v>Transcript Link</v>
      </c>
      <c r="M110" s="2" t="str">
        <f>HYPERLINK("https://files.afu.se/Downloads/Transcripts/0%20-%20Government/USA%20-%20NASA%20Glenn%20RC/2018 09 06 - NASA Glenn Research Center - Lauren Demirjian - Women at Glenn  60 Seconds for the 60th_btpIUZi084Q - transcript (automated).pdf","Transcript Link")</f>
        <v>Transcript Link</v>
      </c>
    </row>
    <row r="111" ht="195" spans="1:13">
      <c r="A111" s="1" t="s">
        <v>515</v>
      </c>
      <c r="B111" s="1" t="s">
        <v>13</v>
      </c>
      <c r="C111" s="4" t="s">
        <v>519</v>
      </c>
      <c r="D111" s="1" t="s">
        <v>520</v>
      </c>
      <c r="E111" s="1" t="s">
        <v>462</v>
      </c>
      <c r="F111" s="4" t="s">
        <v>17</v>
      </c>
      <c r="G111" s="1" t="s">
        <v>18</v>
      </c>
      <c r="H111" s="1" t="s">
        <v>19</v>
      </c>
      <c r="I111" s="1" t="s">
        <v>20</v>
      </c>
      <c r="J111" s="1" t="s">
        <v>521</v>
      </c>
      <c r="K111" s="1" t="s">
        <v>22</v>
      </c>
      <c r="L111" s="1" t="str">
        <f>HYPERLINK("https://files.afu.se/Downloads/Transcripts/0%20-%20Government/USA%20-%20NASA%20Glenn%20RC/2018 09 06 - NASA Glenn Research Center - Joyce Dever - Women at Glenn  60 Seconds for the 60th_yk8esX-SY5o - transcript (automated).pdf","Transcript Link")</f>
        <v>Transcript Link</v>
      </c>
      <c r="M111" s="2" t="str">
        <f>HYPERLINK("https://files.afu.se/Downloads/Transcripts/0%20-%20Government/USA%20-%20NASA%20Glenn%20RC/2018 09 06 - NASA Glenn Research Center - Joyce Dever - Women at Glenn  60 Seconds for the 60th_yk8esX-SY5o - transcript (automated).pdf","Transcript Link")</f>
        <v>Transcript Link</v>
      </c>
    </row>
    <row r="112" ht="195" spans="1:13">
      <c r="A112" s="1" t="s">
        <v>515</v>
      </c>
      <c r="B112" s="1" t="s">
        <v>13</v>
      </c>
      <c r="C112" s="4" t="s">
        <v>522</v>
      </c>
      <c r="D112" s="1" t="s">
        <v>523</v>
      </c>
      <c r="E112" s="1" t="s">
        <v>462</v>
      </c>
      <c r="F112" s="4" t="s">
        <v>17</v>
      </c>
      <c r="G112" s="1" t="s">
        <v>18</v>
      </c>
      <c r="H112" s="1" t="s">
        <v>19</v>
      </c>
      <c r="I112" s="1" t="s">
        <v>20</v>
      </c>
      <c r="J112" s="1" t="s">
        <v>524</v>
      </c>
      <c r="K112" s="1" t="s">
        <v>22</v>
      </c>
      <c r="L112" s="1" t="str">
        <f>HYPERLINK("https://files.afu.se/Downloads/Transcripts/0%20-%20Government/USA%20-%20NASA%20Glenn%20RC/2018 09 06 - NASA Glenn Research Center - Janette Briones - Women at Glenn  60 Seconds for the 60th_qEdvoK80mNI - transcript (automated).pdf","Transcript Link")</f>
        <v>Transcript Link</v>
      </c>
      <c r="M112" s="2" t="str">
        <f>HYPERLINK("https://files.afu.se/Downloads/Transcripts/0%20-%20Government/USA%20-%20NASA%20Glenn%20RC/2018 09 06 - NASA Glenn Research Center - Janette Briones - Women at Glenn  60 Seconds for the 60th_qEdvoK80mNI - transcript (automated).pdf","Transcript Link")</f>
        <v>Transcript Link</v>
      </c>
    </row>
    <row r="113" ht="195" spans="1:13">
      <c r="A113" s="1" t="s">
        <v>515</v>
      </c>
      <c r="B113" s="1" t="s">
        <v>13</v>
      </c>
      <c r="C113" s="4" t="s">
        <v>525</v>
      </c>
      <c r="D113" s="1" t="s">
        <v>526</v>
      </c>
      <c r="E113" s="1" t="s">
        <v>462</v>
      </c>
      <c r="F113" s="4" t="s">
        <v>17</v>
      </c>
      <c r="G113" s="1" t="s">
        <v>18</v>
      </c>
      <c r="H113" s="1" t="s">
        <v>19</v>
      </c>
      <c r="I113" s="1" t="s">
        <v>20</v>
      </c>
      <c r="J113" s="1" t="s">
        <v>527</v>
      </c>
      <c r="K113" s="1" t="s">
        <v>22</v>
      </c>
      <c r="L113" s="1" t="str">
        <f>HYPERLINK("https://files.afu.se/Downloads/Transcripts/0%20-%20Government/USA%20-%20NASA%20Glenn%20RC/2018 09 06 - NASA Glenn Research Center - Dionne Hernandez Lugo - Women at Glenn  60 Seconds for the 60th_Gaf4E_taV70 - transcript (automated).pdf","Transcript Link")</f>
        <v>Transcript Link</v>
      </c>
      <c r="M113" s="2" t="str">
        <f>HYPERLINK("https://files.afu.se/Downloads/Transcripts/0%20-%20Government/USA%20-%20NASA%20Glenn%20RC/2018 09 06 - NASA Glenn Research Center - Dionne Hernandez Lugo - Women at Glenn  60 Seconds for the 60th_Gaf4E_taV70 - transcript (automated).pdf","Transcript Link")</f>
        <v>Transcript Link</v>
      </c>
    </row>
    <row r="114" ht="195" spans="1:13">
      <c r="A114" s="1" t="s">
        <v>515</v>
      </c>
      <c r="B114" s="1" t="s">
        <v>13</v>
      </c>
      <c r="C114" s="4" t="s">
        <v>528</v>
      </c>
      <c r="D114" s="1" t="s">
        <v>529</v>
      </c>
      <c r="E114" s="1" t="s">
        <v>462</v>
      </c>
      <c r="F114" s="4" t="s">
        <v>17</v>
      </c>
      <c r="G114" s="1" t="s">
        <v>18</v>
      </c>
      <c r="H114" s="1" t="s">
        <v>19</v>
      </c>
      <c r="I114" s="1" t="s">
        <v>20</v>
      </c>
      <c r="J114" s="1" t="s">
        <v>530</v>
      </c>
      <c r="K114" s="1" t="s">
        <v>22</v>
      </c>
      <c r="L114" s="1" t="str">
        <f>HYPERLINK("https://files.afu.se/Downloads/Transcripts/0%20-%20Government/USA%20-%20NASA%20Glenn%20RC/2018 09 06 - NASA Glenn Research Center - Bridget Caswell - Women at Glenn  60 Seconds for the 60th_M1ZO_g6MqFw - transcript (automated).pdf","Transcript Link")</f>
        <v>Transcript Link</v>
      </c>
      <c r="M114" s="2" t="str">
        <f>HYPERLINK("https://files.afu.se/Downloads/Transcripts/0%20-%20Government/USA%20-%20NASA%20Glenn%20RC/2018 09 06 - NASA Glenn Research Center - Bridget Caswell - Women at Glenn  60 Seconds for the 60th_M1ZO_g6MqFw - transcript (automated).pdf","Transcript Link")</f>
        <v>Transcript Link</v>
      </c>
    </row>
    <row r="115" ht="195" spans="1:13">
      <c r="A115" s="1" t="s">
        <v>515</v>
      </c>
      <c r="B115" s="1" t="s">
        <v>13</v>
      </c>
      <c r="C115" s="4" t="s">
        <v>531</v>
      </c>
      <c r="D115" s="1" t="s">
        <v>532</v>
      </c>
      <c r="E115" s="1" t="s">
        <v>462</v>
      </c>
      <c r="F115" s="4" t="s">
        <v>17</v>
      </c>
      <c r="G115" s="1" t="s">
        <v>18</v>
      </c>
      <c r="H115" s="1" t="s">
        <v>19</v>
      </c>
      <c r="I115" s="1" t="s">
        <v>20</v>
      </c>
      <c r="J115" s="1" t="s">
        <v>533</v>
      </c>
      <c r="K115" s="1" t="s">
        <v>22</v>
      </c>
      <c r="L115" s="1" t="str">
        <f>HYPERLINK("https://files.afu.se/Downloads/Transcripts/0%20-%20Government/USA%20-%20NASA%20Glenn%20RC/2018 09 06 - NASA Glenn Research Center - Anne McNelis - Women at Glenn  60 Seconds for the 60th_7NxXDZTRRQU - transcript (automated).pdf","Transcript Link")</f>
        <v>Transcript Link</v>
      </c>
      <c r="M115" s="2" t="str">
        <f>HYPERLINK("https://files.afu.se/Downloads/Transcripts/0%20-%20Government/USA%20-%20NASA%20Glenn%20RC/2018 09 06 - NASA Glenn Research Center - Anne McNelis - Women at Glenn  60 Seconds for the 60th_7NxXDZTRRQU - transcript (automated).pdf","Transcript Link")</f>
        <v>Transcript Link</v>
      </c>
    </row>
    <row r="116" ht="195" spans="1:13">
      <c r="A116" s="1" t="s">
        <v>515</v>
      </c>
      <c r="B116" s="1" t="s">
        <v>13</v>
      </c>
      <c r="C116" s="4" t="s">
        <v>534</v>
      </c>
      <c r="D116" s="1" t="s">
        <v>535</v>
      </c>
      <c r="E116" s="1" t="s">
        <v>462</v>
      </c>
      <c r="F116" s="4" t="s">
        <v>17</v>
      </c>
      <c r="G116" s="1" t="s">
        <v>18</v>
      </c>
      <c r="H116" s="1" t="s">
        <v>19</v>
      </c>
      <c r="I116" s="1" t="s">
        <v>20</v>
      </c>
      <c r="J116" s="1" t="s">
        <v>536</v>
      </c>
      <c r="K116" s="1" t="s">
        <v>22</v>
      </c>
      <c r="L116" s="1" t="str">
        <f>HYPERLINK("https://files.afu.se/Downloads/Transcripts/0%20-%20Government/USA%20-%20NASA%20Glenn%20RC/2018 09 06 - NASA Glenn Research Center - Amy Jankovsky - Women at Glenn  60 Seconds for the 60th_AWz4FlC7hwo - transcript (automated).pdf","Transcript Link")</f>
        <v>Transcript Link</v>
      </c>
      <c r="M116" s="2" t="str">
        <f>HYPERLINK("https://files.afu.se/Downloads/Transcripts/0%20-%20Government/USA%20-%20NASA%20Glenn%20RC/2018 09 06 - NASA Glenn Research Center - Amy Jankovsky - Women at Glenn  60 Seconds for the 60th_AWz4FlC7hwo - transcript (automated).pdf","Transcript Link")</f>
        <v>Transcript Link</v>
      </c>
    </row>
    <row r="117" ht="195" spans="1:13">
      <c r="A117" s="1" t="s">
        <v>515</v>
      </c>
      <c r="B117" s="1" t="s">
        <v>13</v>
      </c>
      <c r="C117" s="4" t="s">
        <v>537</v>
      </c>
      <c r="D117" s="1" t="s">
        <v>538</v>
      </c>
      <c r="E117" s="1" t="s">
        <v>462</v>
      </c>
      <c r="F117" s="4" t="s">
        <v>17</v>
      </c>
      <c r="G117" s="1" t="s">
        <v>18</v>
      </c>
      <c r="H117" s="1" t="s">
        <v>19</v>
      </c>
      <c r="I117" s="1" t="s">
        <v>20</v>
      </c>
      <c r="J117" s="1" t="s">
        <v>539</v>
      </c>
      <c r="K117" s="1" t="s">
        <v>22</v>
      </c>
      <c r="L117" s="1" t="str">
        <f>HYPERLINK("https://files.afu.se/Downloads/Transcripts/0%20-%20Government/USA%20-%20NASA%20Glenn%20RC/2018 09 06 - NASA Glenn Research Center - Abigail Rodriguez - Women at Glenn  60 Seconds for the 60th_4t96M-iCFzo - transcript (automated).pdf","Transcript Link")</f>
        <v>Transcript Link</v>
      </c>
      <c r="M117" s="2" t="str">
        <f>HYPERLINK("https://files.afu.se/Downloads/Transcripts/0%20-%20Government/USA%20-%20NASA%20Glenn%20RC/2018 09 06 - NASA Glenn Research Center - Abigail Rodriguez - Women at Glenn  60 Seconds for the 60th_4t96M-iCFzo - transcript (automated).pdf","Transcript Link")</f>
        <v>Transcript Link</v>
      </c>
    </row>
    <row r="118" ht="195" spans="1:13">
      <c r="A118" s="1" t="s">
        <v>540</v>
      </c>
      <c r="B118" s="1" t="s">
        <v>13</v>
      </c>
      <c r="C118" s="4" t="s">
        <v>541</v>
      </c>
      <c r="D118" s="1" t="s">
        <v>542</v>
      </c>
      <c r="E118" s="1" t="s">
        <v>543</v>
      </c>
      <c r="F118" s="4" t="s">
        <v>17</v>
      </c>
      <c r="G118" s="1" t="s">
        <v>18</v>
      </c>
      <c r="H118" s="1" t="s">
        <v>19</v>
      </c>
      <c r="I118" s="1" t="s">
        <v>20</v>
      </c>
      <c r="J118" s="1" t="s">
        <v>544</v>
      </c>
      <c r="K118" s="1" t="s">
        <v>22</v>
      </c>
      <c r="L118" s="1" t="str">
        <f>HYPERLINK("https://files.afu.se/Downloads/Transcripts/0%20-%20Government/USA%20-%20NASA%20Glenn%20RC/2018 08 30 - NASA Glenn Research Center - 35th Anniversary of Guy Bluford's First Space Flight_5rhRT57B-2M - transcript (automated).pdf","Transcript Link")</f>
        <v>Transcript Link</v>
      </c>
      <c r="M118" s="2" t="str">
        <f>HYPERLINK("https://files.afu.se/Downloads/Transcripts/0%20-%20Government/USA%20-%20NASA%20Glenn%20RC/2018 08 30 - NASA Glenn Research Center - 35th Anniversary of Guy Bluford's First Space Flight_5rhRT57B-2M - transcript (automated).pdf","Transcript Link")</f>
        <v>Transcript Link</v>
      </c>
    </row>
    <row r="119" ht="195" spans="1:13">
      <c r="A119" s="1" t="s">
        <v>545</v>
      </c>
      <c r="B119" s="1" t="s">
        <v>13</v>
      </c>
      <c r="C119" s="4" t="s">
        <v>546</v>
      </c>
      <c r="D119" s="1" t="s">
        <v>547</v>
      </c>
      <c r="E119" s="1" t="s">
        <v>462</v>
      </c>
      <c r="F119" s="4" t="s">
        <v>17</v>
      </c>
      <c r="G119" s="1" t="s">
        <v>18</v>
      </c>
      <c r="H119" s="1" t="s">
        <v>19</v>
      </c>
      <c r="I119" s="1" t="s">
        <v>20</v>
      </c>
      <c r="J119" s="1" t="s">
        <v>548</v>
      </c>
      <c r="K119" s="1" t="s">
        <v>22</v>
      </c>
      <c r="L119" s="1" t="str">
        <f>HYPERLINK("https://files.afu.se/Downloads/Transcripts/0%20-%20Government/USA%20-%20NASA%20Glenn%20RC/2018 08 24 - NASA Glenn Research Center - Vicki Hagerman - Women at Glenn  60 Seconds for the 60th_Bqs23Yu3mrU - transcript (automated).pdf","Transcript Link")</f>
        <v>Transcript Link</v>
      </c>
      <c r="M119" s="2" t="str">
        <f>HYPERLINK("https://files.afu.se/Downloads/Transcripts/0%20-%20Government/USA%20-%20NASA%20Glenn%20RC/2018 08 24 - NASA Glenn Research Center - Vicki Hagerman - Women at Glenn  60 Seconds for the 60th_Bqs23Yu3mrU - transcript (automated).pdf","Transcript Link")</f>
        <v>Transcript Link</v>
      </c>
    </row>
    <row r="120" ht="195" spans="1:13">
      <c r="A120" s="1" t="s">
        <v>545</v>
      </c>
      <c r="B120" s="1" t="s">
        <v>13</v>
      </c>
      <c r="C120" s="4" t="s">
        <v>549</v>
      </c>
      <c r="D120" s="1" t="s">
        <v>550</v>
      </c>
      <c r="E120" s="1" t="s">
        <v>462</v>
      </c>
      <c r="F120" s="4" t="s">
        <v>17</v>
      </c>
      <c r="G120" s="1" t="s">
        <v>18</v>
      </c>
      <c r="H120" s="1" t="s">
        <v>19</v>
      </c>
      <c r="I120" s="1" t="s">
        <v>20</v>
      </c>
      <c r="J120" s="1" t="s">
        <v>551</v>
      </c>
      <c r="K120" s="1" t="s">
        <v>22</v>
      </c>
      <c r="L120" s="1" t="str">
        <f>HYPERLINK("https://files.afu.se/Downloads/Transcripts/0%20-%20Government/USA%20-%20NASA%20Glenn%20RC/2018 08 24 - NASA Glenn Research Center - Kim Pham - Women at Glenn  60 Seconds for the 60th_3Qgi6hqCuq8 - transcript (automated).pdf","Transcript Link")</f>
        <v>Transcript Link</v>
      </c>
      <c r="M120" s="2" t="str">
        <f>HYPERLINK("https://files.afu.se/Downloads/Transcripts/0%20-%20Government/USA%20-%20NASA%20Glenn%20RC/2018 08 24 - NASA Glenn Research Center - Kim Pham - Women at Glenn  60 Seconds for the 60th_3Qgi6hqCuq8 - transcript (automated).pdf","Transcript Link")</f>
        <v>Transcript Link</v>
      </c>
    </row>
    <row r="121" ht="195" spans="1:13">
      <c r="A121" s="1" t="s">
        <v>552</v>
      </c>
      <c r="B121" s="1" t="s">
        <v>13</v>
      </c>
      <c r="C121" s="4" t="s">
        <v>553</v>
      </c>
      <c r="D121" s="1" t="s">
        <v>554</v>
      </c>
      <c r="E121" s="1" t="s">
        <v>462</v>
      </c>
      <c r="F121" s="4" t="s">
        <v>17</v>
      </c>
      <c r="G121" s="1" t="s">
        <v>18</v>
      </c>
      <c r="H121" s="1" t="s">
        <v>19</v>
      </c>
      <c r="I121" s="1" t="s">
        <v>20</v>
      </c>
      <c r="J121" s="1" t="s">
        <v>555</v>
      </c>
      <c r="K121" s="1" t="s">
        <v>22</v>
      </c>
      <c r="L121" s="1" t="str">
        <f>HYPERLINK("https://files.afu.se/Downloads/Transcripts/0%20-%20Government/USA%20-%20NASA%20Glenn%20RC/2018 08 23 - NASA Glenn Research Center - Barbara Wilson - Women at Glenn  60 Seconds for the 60th_W9GYchkpbz8 - transcript (automated).pdf","Transcript Link")</f>
        <v>Transcript Link</v>
      </c>
      <c r="M121" s="2" t="str">
        <f>HYPERLINK("https://files.afu.se/Downloads/Transcripts/0%20-%20Government/USA%20-%20NASA%20Glenn%20RC/2018 08 23 - NASA Glenn Research Center - Barbara Wilson - Women at Glenn  60 Seconds for the 60th_W9GYchkpbz8 - transcript (automated).pdf","Transcript Link")</f>
        <v>Transcript Link</v>
      </c>
    </row>
    <row r="122" ht="195" spans="1:13">
      <c r="A122" s="1" t="s">
        <v>552</v>
      </c>
      <c r="B122" s="1" t="s">
        <v>13</v>
      </c>
      <c r="C122" s="4" t="s">
        <v>556</v>
      </c>
      <c r="D122" s="1" t="s">
        <v>557</v>
      </c>
      <c r="E122" s="1" t="s">
        <v>462</v>
      </c>
      <c r="F122" s="4" t="s">
        <v>17</v>
      </c>
      <c r="G122" s="1" t="s">
        <v>18</v>
      </c>
      <c r="H122" s="1" t="s">
        <v>19</v>
      </c>
      <c r="I122" s="1" t="s">
        <v>20</v>
      </c>
      <c r="J122" s="1" t="s">
        <v>558</v>
      </c>
      <c r="K122" s="1" t="s">
        <v>22</v>
      </c>
      <c r="L122" s="1" t="str">
        <f>HYPERLINK("https://files.afu.se/Downloads/Transcripts/0%20-%20Government/USA%20-%20NASA%20Glenn%20RC/2018 08 23 - NASA Glenn Research Center - Lauren Clayman - Women at Glenn  60 Seconds for the 60th_CLsZ_etejRY - transcript (automated).pdf","Transcript Link")</f>
        <v>Transcript Link</v>
      </c>
      <c r="M122" s="2" t="str">
        <f>HYPERLINK("https://files.afu.se/Downloads/Transcripts/0%20-%20Government/USA%20-%20NASA%20Glenn%20RC/2018 08 23 - NASA Glenn Research Center - Lauren Clayman - Women at Glenn  60 Seconds for the 60th_CLsZ_etejRY - transcript (automated).pdf","Transcript Link")</f>
        <v>Transcript Link</v>
      </c>
    </row>
    <row r="123" ht="195" spans="1:13">
      <c r="A123" s="1" t="s">
        <v>552</v>
      </c>
      <c r="B123" s="1" t="s">
        <v>13</v>
      </c>
      <c r="C123" s="4" t="s">
        <v>559</v>
      </c>
      <c r="D123" s="1" t="s">
        <v>560</v>
      </c>
      <c r="E123" s="1" t="s">
        <v>462</v>
      </c>
      <c r="F123" s="4" t="s">
        <v>17</v>
      </c>
      <c r="G123" s="1" t="s">
        <v>18</v>
      </c>
      <c r="H123" s="1" t="s">
        <v>19</v>
      </c>
      <c r="I123" s="1" t="s">
        <v>20</v>
      </c>
      <c r="J123" s="1" t="s">
        <v>561</v>
      </c>
      <c r="K123" s="1" t="s">
        <v>22</v>
      </c>
      <c r="L123" s="1" t="str">
        <f>HYPERLINK("https://files.afu.se/Downloads/Transcripts/0%20-%20Government/USA%20-%20NASA%20Glenn%20RC/2018 08 23 - NASA Glenn Research Center - Mary Lobo - Women at Glenn  60 Seconds for the 60th_KCrOgAdXedo - transcript (automated).pdf","Transcript Link")</f>
        <v>Transcript Link</v>
      </c>
      <c r="M123" s="2" t="str">
        <f>HYPERLINK("https://files.afu.se/Downloads/Transcripts/0%20-%20Government/USA%20-%20NASA%20Glenn%20RC/2018 08 23 - NASA Glenn Research Center - Mary Lobo - Women at Glenn  60 Seconds for the 60th_KCrOgAdXedo - transcript (automated).pdf","Transcript Link")</f>
        <v>Transcript Link</v>
      </c>
    </row>
    <row r="124" ht="195" spans="1:13">
      <c r="A124" s="1" t="s">
        <v>552</v>
      </c>
      <c r="B124" s="1" t="s">
        <v>13</v>
      </c>
      <c r="C124" s="4" t="s">
        <v>562</v>
      </c>
      <c r="D124" s="1" t="s">
        <v>563</v>
      </c>
      <c r="E124" s="1" t="s">
        <v>462</v>
      </c>
      <c r="F124" s="4" t="s">
        <v>17</v>
      </c>
      <c r="G124" s="1" t="s">
        <v>18</v>
      </c>
      <c r="H124" s="1" t="s">
        <v>19</v>
      </c>
      <c r="I124" s="1" t="s">
        <v>20</v>
      </c>
      <c r="J124" s="1" t="s">
        <v>564</v>
      </c>
      <c r="K124" s="1" t="s">
        <v>22</v>
      </c>
      <c r="L124" s="1" t="str">
        <f>HYPERLINK("https://files.afu.se/Downloads/Transcripts/0%20-%20Government/USA%20-%20NASA%20Glenn%20RC/2018 08 23 - NASA Glenn Research Center - Sydney Schnulo - Women at Glenn  60 Seconds for the 60th_CDyR1IbI6JE - transcript (automated).pdf","Transcript Link")</f>
        <v>Transcript Link</v>
      </c>
      <c r="M124" s="2" t="str">
        <f>HYPERLINK("https://files.afu.se/Downloads/Transcripts/0%20-%20Government/USA%20-%20NASA%20Glenn%20RC/2018 08 23 - NASA Glenn Research Center - Sydney Schnulo - Women at Glenn  60 Seconds for the 60th_CDyR1IbI6JE - transcript (automated).pdf","Transcript Link")</f>
        <v>Transcript Link</v>
      </c>
    </row>
    <row r="125" ht="195" spans="1:13">
      <c r="A125" s="1" t="s">
        <v>552</v>
      </c>
      <c r="B125" s="1" t="s">
        <v>13</v>
      </c>
      <c r="C125" s="4" t="s">
        <v>565</v>
      </c>
      <c r="D125" s="1" t="s">
        <v>566</v>
      </c>
      <c r="E125" s="1" t="s">
        <v>462</v>
      </c>
      <c r="F125" s="4" t="s">
        <v>17</v>
      </c>
      <c r="G125" s="1" t="s">
        <v>18</v>
      </c>
      <c r="H125" s="1" t="s">
        <v>19</v>
      </c>
      <c r="I125" s="1" t="s">
        <v>20</v>
      </c>
      <c r="J125" s="1" t="s">
        <v>567</v>
      </c>
      <c r="K125" s="1" t="s">
        <v>22</v>
      </c>
      <c r="L125" s="1" t="str">
        <f>HYPERLINK("https://files.afu.se/Downloads/Transcripts/0%20-%20Government/USA%20-%20NASA%20Glenn%20RC/2018 08 23 - NASA Glenn Research Center - Amy Hiltabidel  - Women at Glenn  60 Seconds for the 60th_dDwfzHoHbT4 - transcript (automated).pdf","Transcript Link")</f>
        <v>Transcript Link</v>
      </c>
      <c r="M125" s="2" t="str">
        <f>HYPERLINK("https://files.afu.se/Downloads/Transcripts/0%20-%20Government/USA%20-%20NASA%20Glenn%20RC/2018 08 23 - NASA Glenn Research Center - Amy Hiltabidel  - Women at Glenn  60 Seconds for the 60th_dDwfzHoHbT4 - transcript (automated).pdf","Transcript Link")</f>
        <v>Transcript Link</v>
      </c>
    </row>
    <row r="126" ht="195" spans="1:13">
      <c r="A126" s="1" t="s">
        <v>568</v>
      </c>
      <c r="B126" s="1" t="s">
        <v>13</v>
      </c>
      <c r="C126" s="4" t="s">
        <v>569</v>
      </c>
      <c r="D126" s="1" t="s">
        <v>570</v>
      </c>
      <c r="E126" s="1" t="s">
        <v>571</v>
      </c>
      <c r="F126" s="4" t="s">
        <v>17</v>
      </c>
      <c r="G126" s="1" t="s">
        <v>18</v>
      </c>
      <c r="H126" s="1" t="s">
        <v>19</v>
      </c>
      <c r="I126" s="1" t="s">
        <v>20</v>
      </c>
      <c r="J126" s="1" t="s">
        <v>572</v>
      </c>
      <c r="K126" s="1" t="s">
        <v>22</v>
      </c>
      <c r="L126" s="1" t="str">
        <f>HYPERLINK("https://files.afu.se/Downloads/Transcripts/0%20-%20Government/USA%20-%20NASA%20Glenn%20RC/2018 08 17 - NASA Glenn Research Center - NASA Uses Shape Memory Alloys to Fold F-18 Wing_RgpuReoirzk - transcript (automated).pdf","Transcript Link")</f>
        <v>Transcript Link</v>
      </c>
      <c r="M126" s="2" t="str">
        <f>HYPERLINK("https://files.afu.se/Downloads/Transcripts/0%20-%20Government/USA%20-%20NASA%20Glenn%20RC/2018 08 17 - NASA Glenn Research Center - NASA Uses Shape Memory Alloys to Fold F-18 Wing_RgpuReoirzk - transcript (automated).pdf","Transcript Link")</f>
        <v>Transcript Link</v>
      </c>
    </row>
    <row r="127" ht="195" spans="1:13">
      <c r="A127" s="1" t="s">
        <v>573</v>
      </c>
      <c r="B127" s="1" t="s">
        <v>13</v>
      </c>
      <c r="C127" s="4" t="s">
        <v>574</v>
      </c>
      <c r="D127" s="1" t="s">
        <v>575</v>
      </c>
      <c r="E127" s="1" t="s">
        <v>576</v>
      </c>
      <c r="F127" s="4" t="s">
        <v>17</v>
      </c>
      <c r="G127" s="1" t="s">
        <v>18</v>
      </c>
      <c r="H127" s="1" t="s">
        <v>19</v>
      </c>
      <c r="I127" s="1" t="s">
        <v>20</v>
      </c>
      <c r="J127" s="1" t="s">
        <v>577</v>
      </c>
      <c r="K127" s="1" t="s">
        <v>22</v>
      </c>
      <c r="L127" s="1" t="str">
        <f>HYPERLINK("https://files.afu.se/Downloads/Transcripts/0%20-%20Government/USA%20-%20NASA%20Glenn%20RC/2018 07 03 - NASA Glenn Research Center - For the Benefit of All   NASA Glenn Research Center_BgF10YLYadk - transcript (automated).pdf","Transcript Link")</f>
        <v>Transcript Link</v>
      </c>
      <c r="M127" s="2" t="str">
        <f>HYPERLINK("https://files.afu.se/Downloads/Transcripts/0%20-%20Government/USA%20-%20NASA%20Glenn%20RC/2018 07 03 - NASA Glenn Research Center - For the Benefit of All   NASA Glenn Research Center_BgF10YLYadk - transcript (automated).pdf","Transcript Link")</f>
        <v>Transcript Link</v>
      </c>
    </row>
    <row r="128" ht="195" spans="1:13">
      <c r="A128" s="1" t="s">
        <v>578</v>
      </c>
      <c r="B128" s="1" t="s">
        <v>13</v>
      </c>
      <c r="C128" s="4" t="s">
        <v>579</v>
      </c>
      <c r="D128" s="1" t="s">
        <v>580</v>
      </c>
      <c r="E128" s="1" t="s">
        <v>581</v>
      </c>
      <c r="F128" s="4" t="s">
        <v>17</v>
      </c>
      <c r="G128" s="1" t="s">
        <v>18</v>
      </c>
      <c r="H128" s="1" t="s">
        <v>19</v>
      </c>
      <c r="I128" s="1" t="s">
        <v>20</v>
      </c>
      <c r="J128" s="1" t="s">
        <v>582</v>
      </c>
      <c r="K128" s="1" t="s">
        <v>22</v>
      </c>
      <c r="L128" s="1" t="str">
        <f>HYPERLINK("https://files.afu.se/Downloads/Transcripts/0%20-%20Government/USA%20-%20NASA%20Glenn%20RC/2018 06 19 - NASA Glenn Research Center - Shape Memory Alloy F18 Wing Test_-VRhnwVSEg8 - transcript (automated).pdf","Transcript Link")</f>
        <v>Transcript Link</v>
      </c>
      <c r="M128" s="2" t="str">
        <f>HYPERLINK("https://files.afu.se/Downloads/Transcripts/0%20-%20Government/USA%20-%20NASA%20Glenn%20RC/2018 06 19 - NASA Glenn Research Center - Shape Memory Alloy F18 Wing Test_-VRhnwVSEg8 - transcript (automated).pdf","Transcript Link")</f>
        <v>Transcript Link</v>
      </c>
    </row>
    <row r="129" ht="195" spans="1:13">
      <c r="A129" s="1" t="s">
        <v>578</v>
      </c>
      <c r="B129" s="1" t="s">
        <v>13</v>
      </c>
      <c r="C129" s="4" t="s">
        <v>583</v>
      </c>
      <c r="D129" s="1" t="s">
        <v>584</v>
      </c>
      <c r="E129" s="1" t="s">
        <v>585</v>
      </c>
      <c r="F129" s="4" t="s">
        <v>17</v>
      </c>
      <c r="G129" s="1" t="s">
        <v>18</v>
      </c>
      <c r="H129" s="1" t="s">
        <v>19</v>
      </c>
      <c r="I129" s="1" t="s">
        <v>20</v>
      </c>
      <c r="J129" s="1" t="s">
        <v>586</v>
      </c>
      <c r="K129" s="1" t="s">
        <v>22</v>
      </c>
      <c r="L129" s="1" t="str">
        <f>HYPERLINK("https://files.afu.se/Downloads/Transcripts/0%20-%20Government/USA%20-%20NASA%20Glenn%20RC/2018 06 19 - NASA Glenn Research Center - Multi-Parameter Aerosol Scattering Sensor_nZ9V1m6p_20 - transcript (automated).pdf","Transcript Link")</f>
        <v>Transcript Link</v>
      </c>
      <c r="M129" s="2" t="str">
        <f>HYPERLINK("https://files.afu.se/Downloads/Transcripts/0%20-%20Government/USA%20-%20NASA%20Glenn%20RC/2018 06 19 - NASA Glenn Research Center - Multi-Parameter Aerosol Scattering Sensor_nZ9V1m6p_20 - transcript (automated).pdf","Transcript Link")</f>
        <v>Transcript Link</v>
      </c>
    </row>
    <row r="130" ht="195" spans="1:13">
      <c r="A130" s="1" t="s">
        <v>587</v>
      </c>
      <c r="B130" s="1" t="s">
        <v>13</v>
      </c>
      <c r="C130" s="4" t="s">
        <v>588</v>
      </c>
      <c r="D130" s="1" t="s">
        <v>589</v>
      </c>
      <c r="E130" s="1" t="s">
        <v>590</v>
      </c>
      <c r="F130" s="4" t="s">
        <v>17</v>
      </c>
      <c r="G130" s="1" t="s">
        <v>18</v>
      </c>
      <c r="H130" s="1" t="s">
        <v>19</v>
      </c>
      <c r="I130" s="1" t="s">
        <v>20</v>
      </c>
      <c r="J130" s="1" t="s">
        <v>591</v>
      </c>
      <c r="K130" s="1" t="s">
        <v>22</v>
      </c>
      <c r="L130" s="1" t="str">
        <f>HYPERLINK("https://files.afu.se/Downloads/Transcripts/0%20-%20Government/USA%20-%20NASA%20Glenn%20RC/2018 04 18 - NASA Glenn Research Center - NASA Takes First 3-D Microscopic Image on the Space Station_hdEklOSLnHA - transcript (automated).pdf","Transcript Link")</f>
        <v>Transcript Link</v>
      </c>
      <c r="M130" s="2" t="str">
        <f>HYPERLINK("https://files.afu.se/Downloads/Transcripts/0%20-%20Government/USA%20-%20NASA%20Glenn%20RC/2018 04 18 - NASA Glenn Research Center - NASA Takes First 3-D Microscopic Image on the Space Station_hdEklOSLnHA - transcript (automated).pdf","Transcript Link")</f>
        <v>Transcript Link</v>
      </c>
    </row>
    <row r="131" ht="195" spans="1:13">
      <c r="A131" s="1" t="s">
        <v>592</v>
      </c>
      <c r="B131" s="1" t="s">
        <v>13</v>
      </c>
      <c r="C131" s="4" t="s">
        <v>593</v>
      </c>
      <c r="D131" s="1" t="s">
        <v>594</v>
      </c>
      <c r="E131" s="1" t="s">
        <v>595</v>
      </c>
      <c r="F131" s="4" t="s">
        <v>17</v>
      </c>
      <c r="G131" s="1" t="s">
        <v>18</v>
      </c>
      <c r="H131" s="1" t="s">
        <v>19</v>
      </c>
      <c r="I131" s="1" t="s">
        <v>20</v>
      </c>
      <c r="J131" s="1" t="s">
        <v>596</v>
      </c>
      <c r="K131" s="1" t="s">
        <v>22</v>
      </c>
      <c r="L131" s="1" t="str">
        <f>HYPERLINK("https://files.afu.se/Downloads/Transcripts/0%20-%20Government/USA%20-%20NASA%20Glenn%20RC/2018 02 14 - NASA Glenn Research Center - State of NASA Social 2018_mHCFplu7LMA - transcript (automated).pdf","Transcript Link")</f>
        <v>Transcript Link</v>
      </c>
      <c r="M131" s="2" t="str">
        <f>HYPERLINK("https://files.afu.se/Downloads/Transcripts/0%20-%20Government/USA%20-%20NASA%20Glenn%20RC/2018 02 14 - NASA Glenn Research Center - State of NASA Social 2018_mHCFplu7LMA - transcript (automated).pdf","Transcript Link")</f>
        <v>Transcript Link</v>
      </c>
    </row>
    <row r="132" ht="195" spans="1:13">
      <c r="A132" s="1" t="s">
        <v>597</v>
      </c>
      <c r="B132" s="1" t="s">
        <v>13</v>
      </c>
      <c r="C132" s="4" t="s">
        <v>598</v>
      </c>
      <c r="D132" s="1" t="s">
        <v>599</v>
      </c>
      <c r="E132" s="1" t="s">
        <v>600</v>
      </c>
      <c r="F132" s="4" t="s">
        <v>17</v>
      </c>
      <c r="G132" s="1" t="s">
        <v>18</v>
      </c>
      <c r="H132" s="1" t="s">
        <v>19</v>
      </c>
      <c r="I132" s="1" t="s">
        <v>20</v>
      </c>
      <c r="J132" s="1" t="s">
        <v>601</v>
      </c>
      <c r="K132" s="1" t="s">
        <v>22</v>
      </c>
      <c r="L132" s="1" t="str">
        <f>HYPERLINK("https://files.afu.se/Downloads/Transcripts/0%20-%20Government/USA%20-%20NASA%20Glenn%20RC/2017 12 28 - NASA Glenn Research Center - NASA Glenn 2017 Year in Review_PdH4ziPXtzw - transcript (automated).pdf","Transcript Link")</f>
        <v>Transcript Link</v>
      </c>
      <c r="M132" s="2" t="str">
        <f>HYPERLINK("https://files.afu.se/Downloads/Transcripts/0%20-%20Government/USA%20-%20NASA%20Glenn%20RC/2017 12 28 - NASA Glenn Research Center - NASA Glenn 2017 Year in Review_PdH4ziPXtzw - transcript (automated).pdf","Transcript Link")</f>
        <v>Transcript Link</v>
      </c>
    </row>
    <row r="133" ht="195" spans="1:13">
      <c r="A133" s="1" t="s">
        <v>602</v>
      </c>
      <c r="B133" s="1" t="s">
        <v>13</v>
      </c>
      <c r="C133" s="4" t="s">
        <v>603</v>
      </c>
      <c r="D133" s="1" t="s">
        <v>604</v>
      </c>
      <c r="E133" s="1" t="s">
        <v>605</v>
      </c>
      <c r="F133" s="4" t="s">
        <v>17</v>
      </c>
      <c r="G133" s="1" t="s">
        <v>18</v>
      </c>
      <c r="H133" s="1" t="s">
        <v>19</v>
      </c>
      <c r="I133" s="1" t="s">
        <v>20</v>
      </c>
      <c r="J133" s="1" t="s">
        <v>606</v>
      </c>
      <c r="K133" s="1" t="s">
        <v>22</v>
      </c>
      <c r="L133" s="1" t="str">
        <f>HYPERLINK("https://files.afu.se/Downloads/Transcripts/0%20-%20Government/USA%20-%20NASA%20Glenn%20RC/2017 12 08 - NASA Glenn Research Center - NASA Glenn’s 2017-2018 University Student Design Challenge  Space_7TeJzxfPqxU - transcript (automated).pdf","Transcript Link")</f>
        <v>Transcript Link</v>
      </c>
      <c r="M133" s="2" t="str">
        <f>HYPERLINK("https://files.afu.se/Downloads/Transcripts/0%20-%20Government/USA%20-%20NASA%20Glenn%20RC/2017 12 08 - NASA Glenn Research Center - NASA Glenn’s 2017-2018 University Student Design Challenge  Space_7TeJzxfPqxU - transcript (automated).pdf","Transcript Link")</f>
        <v>Transcript Link</v>
      </c>
    </row>
    <row r="134" ht="195" spans="1:13">
      <c r="A134" s="1" t="s">
        <v>602</v>
      </c>
      <c r="B134" s="1" t="s">
        <v>13</v>
      </c>
      <c r="C134" s="4" t="s">
        <v>607</v>
      </c>
      <c r="D134" s="1" t="s">
        <v>608</v>
      </c>
      <c r="E134" s="1" t="s">
        <v>605</v>
      </c>
      <c r="F134" s="4" t="s">
        <v>17</v>
      </c>
      <c r="G134" s="1" t="s">
        <v>18</v>
      </c>
      <c r="H134" s="1" t="s">
        <v>19</v>
      </c>
      <c r="I134" s="1" t="s">
        <v>20</v>
      </c>
      <c r="J134" s="1" t="s">
        <v>609</v>
      </c>
      <c r="K134" s="1" t="s">
        <v>22</v>
      </c>
      <c r="L134" s="1" t="str">
        <f>HYPERLINK("https://files.afu.se/Downloads/Transcripts/0%20-%20Government/USA%20-%20NASA%20Glenn%20RC/2017 12 08 - NASA Glenn Research Center - NASA Glenn’s 2017-2018 University Student Design Challenge  Aeronautics_2FX_cBVRYSY - transcript (automated).pdf","Transcript Link")</f>
        <v>Transcript Link</v>
      </c>
      <c r="M134" s="2" t="str">
        <f>HYPERLINK("https://files.afu.se/Downloads/Transcripts/0%20-%20Government/USA%20-%20NASA%20Glenn%20RC/2017 12 08 - NASA Glenn Research Center - NASA Glenn’s 2017-2018 University Student Design Challenge  Aeronautics_2FX_cBVRYSY - transcript (automated).pdf","Transcript Link")</f>
        <v>Transcript Link</v>
      </c>
    </row>
    <row r="135" ht="195" spans="1:13">
      <c r="A135" s="1" t="s">
        <v>610</v>
      </c>
      <c r="B135" s="1" t="s">
        <v>13</v>
      </c>
      <c r="C135" s="4" t="s">
        <v>611</v>
      </c>
      <c r="D135" s="1" t="s">
        <v>612</v>
      </c>
      <c r="E135" s="1" t="s">
        <v>613</v>
      </c>
      <c r="F135" s="4" t="s">
        <v>17</v>
      </c>
      <c r="G135" s="1" t="s">
        <v>18</v>
      </c>
      <c r="H135" s="1" t="s">
        <v>19</v>
      </c>
      <c r="I135" s="1" t="s">
        <v>20</v>
      </c>
      <c r="J135" s="1" t="s">
        <v>614</v>
      </c>
      <c r="K135" s="1" t="s">
        <v>22</v>
      </c>
      <c r="L135" s="1" t="str">
        <f>HYPERLINK("https://files.afu.se/Downloads/Transcripts/0%20-%20Government/USA%20-%20NASA%20Glenn%20RC/2017 12 07 - NASA Glenn Research Center - NASA Glenn Employee Profile  Harvey Schabes_QIjEHEADX1k - transcript (automated).pdf","Transcript Link")</f>
        <v>Transcript Link</v>
      </c>
      <c r="M135" s="2" t="str">
        <f>HYPERLINK("https://files.afu.se/Downloads/Transcripts/0%20-%20Government/USA%20-%20NASA%20Glenn%20RC/2017 12 07 - NASA Glenn Research Center - NASA Glenn Employee Profile  Harvey Schabes_QIjEHEADX1k - transcript (automated).pdf","Transcript Link")</f>
        <v>Transcript Link</v>
      </c>
    </row>
    <row r="136" ht="195" spans="1:13">
      <c r="A136" s="1" t="s">
        <v>615</v>
      </c>
      <c r="B136" s="1" t="s">
        <v>13</v>
      </c>
      <c r="C136" s="4" t="s">
        <v>616</v>
      </c>
      <c r="D136" s="1" t="s">
        <v>617</v>
      </c>
      <c r="E136" s="1" t="s">
        <v>618</v>
      </c>
      <c r="F136" s="4" t="s">
        <v>17</v>
      </c>
      <c r="G136" s="1" t="s">
        <v>18</v>
      </c>
      <c r="H136" s="1" t="s">
        <v>19</v>
      </c>
      <c r="I136" s="1" t="s">
        <v>20</v>
      </c>
      <c r="J136" s="1" t="s">
        <v>619</v>
      </c>
      <c r="K136" s="1" t="s">
        <v>22</v>
      </c>
      <c r="L136" s="1" t="str">
        <f>HYPERLINK("https://files.afu.se/Downloads/Transcripts/0%20-%20Government/USA%20-%20NASA%20Glenn%20RC/2017 11 16 - NASA Glenn Research Center - NASA Glenn's Shape Memory Alloy Tires  Part 2_m3F42ttA3o8 - transcript (automated).pdf","Transcript Link")</f>
        <v>Transcript Link</v>
      </c>
      <c r="M136" s="2" t="str">
        <f>HYPERLINK("https://files.afu.se/Downloads/Transcripts/0%20-%20Government/USA%20-%20NASA%20Glenn%20RC/2017 11 16 - NASA Glenn Research Center - NASA Glenn's Shape Memory Alloy Tires  Part 2_m3F42ttA3o8 - transcript (automated).pdf","Transcript Link")</f>
        <v>Transcript Link</v>
      </c>
    </row>
    <row r="137" ht="195" spans="1:13">
      <c r="A137" s="1" t="s">
        <v>615</v>
      </c>
      <c r="B137" s="1" t="s">
        <v>13</v>
      </c>
      <c r="C137" s="4" t="s">
        <v>620</v>
      </c>
      <c r="D137" s="1" t="s">
        <v>621</v>
      </c>
      <c r="E137" s="1" t="s">
        <v>622</v>
      </c>
      <c r="F137" s="4" t="s">
        <v>17</v>
      </c>
      <c r="G137" s="1" t="s">
        <v>18</v>
      </c>
      <c r="H137" s="1" t="s">
        <v>19</v>
      </c>
      <c r="I137" s="1" t="s">
        <v>20</v>
      </c>
      <c r="J137" s="1" t="s">
        <v>623</v>
      </c>
      <c r="K137" s="1" t="s">
        <v>22</v>
      </c>
      <c r="L137" s="1" t="str">
        <f>HYPERLINK("https://files.afu.se/Downloads/Transcripts/0%20-%20Government/USA%20-%20NASA%20Glenn%20RC/2017 11 16 - NASA Glenn Research Center - NASA Glenn's Shape Memory Alloy Tires  Part 1_sCZthtgql6U - transcript (automated).pdf","Transcript Link")</f>
        <v>Transcript Link</v>
      </c>
      <c r="M137" s="2" t="str">
        <f>HYPERLINK("https://files.afu.se/Downloads/Transcripts/0%20-%20Government/USA%20-%20NASA%20Glenn%20RC/2017 11 16 - NASA Glenn Research Center - NASA Glenn's Shape Memory Alloy Tires  Part 1_sCZthtgql6U - transcript (automated).pdf","Transcript Link")</f>
        <v>Transcript Link</v>
      </c>
    </row>
    <row r="138" ht="195" spans="1:13">
      <c r="A138" s="1" t="s">
        <v>615</v>
      </c>
      <c r="B138" s="1" t="s">
        <v>13</v>
      </c>
      <c r="C138" s="4" t="s">
        <v>624</v>
      </c>
      <c r="D138" s="1" t="s">
        <v>625</v>
      </c>
      <c r="E138" s="1" t="s">
        <v>626</v>
      </c>
      <c r="F138" s="4" t="s">
        <v>17</v>
      </c>
      <c r="G138" s="1" t="s">
        <v>18</v>
      </c>
      <c r="H138" s="1" t="s">
        <v>19</v>
      </c>
      <c r="I138" s="1" t="s">
        <v>20</v>
      </c>
      <c r="J138" s="1" t="s">
        <v>627</v>
      </c>
      <c r="K138" s="1" t="s">
        <v>22</v>
      </c>
      <c r="L138" s="1" t="str">
        <f>HYPERLINK("https://files.afu.se/Downloads/Transcripts/0%20-%20Government/USA%20-%20NASA%20Glenn%20RC/2017 11 16 - NASA Glenn Research Center - NASA Glenn's Shape Memory Alloy Spring Tire Animation_cvBaPdO5DrQ - transcript (automated).pdf","Transcript Link")</f>
        <v>Transcript Link</v>
      </c>
      <c r="M138" s="2" t="str">
        <f>HYPERLINK("https://files.afu.se/Downloads/Transcripts/0%20-%20Government/USA%20-%20NASA%20Glenn%20RC/2017 11 16 - NASA Glenn Research Center - NASA Glenn's Shape Memory Alloy Spring Tire Animation_cvBaPdO5DrQ - transcript (automated).pdf","Transcript Link")</f>
        <v>Transcript Link</v>
      </c>
    </row>
    <row r="139" ht="195" spans="1:13">
      <c r="A139" s="1" t="s">
        <v>615</v>
      </c>
      <c r="B139" s="1" t="s">
        <v>13</v>
      </c>
      <c r="C139" s="4" t="s">
        <v>628</v>
      </c>
      <c r="D139" s="1" t="s">
        <v>629</v>
      </c>
      <c r="E139" s="1" t="s">
        <v>630</v>
      </c>
      <c r="F139" s="4" t="s">
        <v>17</v>
      </c>
      <c r="G139" s="1" t="s">
        <v>18</v>
      </c>
      <c r="H139" s="1" t="s">
        <v>19</v>
      </c>
      <c r="I139" s="1" t="s">
        <v>20</v>
      </c>
      <c r="J139" s="1" t="s">
        <v>631</v>
      </c>
      <c r="K139" s="1" t="s">
        <v>22</v>
      </c>
      <c r="L139" s="1" t="str">
        <f>HYPERLINK("https://files.afu.se/Downloads/Transcripts/0%20-%20Government/USA%20-%20NASA%20Glenn%20RC/2017 11 16 - NASA Glenn Research Center - NASA Glenn's Shape Memory Alloy Tire Life Test_KLpCrfBO_e4 - transcript (automated).pdf","Transcript Link")</f>
        <v>Transcript Link</v>
      </c>
      <c r="M139" s="2" t="str">
        <f>HYPERLINK("https://files.afu.se/Downloads/Transcripts/0%20-%20Government/USA%20-%20NASA%20Glenn%20RC/2017 11 16 - NASA Glenn Research Center - NASA Glenn's Shape Memory Alloy Tire Life Test_KLpCrfBO_e4 - transcript (automated).pdf","Transcript Link")</f>
        <v>Transcript Link</v>
      </c>
    </row>
    <row r="140" ht="195" spans="1:13">
      <c r="A140" s="1" t="s">
        <v>615</v>
      </c>
      <c r="B140" s="1" t="s">
        <v>13</v>
      </c>
      <c r="C140" s="4" t="s">
        <v>632</v>
      </c>
      <c r="D140" s="1" t="s">
        <v>633</v>
      </c>
      <c r="E140" s="1" t="s">
        <v>634</v>
      </c>
      <c r="F140" s="4" t="s">
        <v>17</v>
      </c>
      <c r="G140" s="1" t="s">
        <v>18</v>
      </c>
      <c r="H140" s="1" t="s">
        <v>19</v>
      </c>
      <c r="I140" s="1" t="s">
        <v>20</v>
      </c>
      <c r="J140" s="1" t="s">
        <v>635</v>
      </c>
      <c r="K140" s="1" t="s">
        <v>22</v>
      </c>
      <c r="L140" s="1" t="str">
        <f>HYPERLINK("https://files.afu.se/Downloads/Transcripts/0%20-%20Government/USA%20-%20NASA%20Glenn%20RC/2017 11 16 - NASA Glenn Research Center - From the Moon to Mars_dlxJ65WRy0E - transcript (automated).pdf","Transcript Link")</f>
        <v>Transcript Link</v>
      </c>
      <c r="M140" s="2" t="str">
        <f>HYPERLINK("https://files.afu.se/Downloads/Transcripts/0%20-%20Government/USA%20-%20NASA%20Glenn%20RC/2017 11 16 - NASA Glenn Research Center - From the Moon to Mars_dlxJ65WRy0E - transcript (automated).pdf","Transcript Link")</f>
        <v>Transcript Link</v>
      </c>
    </row>
    <row r="141" ht="195" spans="1:13">
      <c r="A141" s="1" t="s">
        <v>615</v>
      </c>
      <c r="B141" s="1" t="s">
        <v>13</v>
      </c>
      <c r="C141" s="4" t="s">
        <v>636</v>
      </c>
      <c r="D141" s="1" t="s">
        <v>637</v>
      </c>
      <c r="E141" s="1" t="s">
        <v>638</v>
      </c>
      <c r="F141" s="4" t="s">
        <v>17</v>
      </c>
      <c r="G141" s="1" t="s">
        <v>18</v>
      </c>
      <c r="H141" s="1" t="s">
        <v>19</v>
      </c>
      <c r="I141" s="1" t="s">
        <v>20</v>
      </c>
      <c r="J141" s="1" t="s">
        <v>639</v>
      </c>
      <c r="K141" s="1" t="s">
        <v>22</v>
      </c>
      <c r="L141" s="1" t="str">
        <f>HYPERLINK("https://files.afu.se/Downloads/Transcripts/0%20-%20Government/USA%20-%20NASA%20Glenn%20RC/2017 11 16 - NASA Glenn Research Center - Airless Tires on Earth_E4KNY_Gdf70 - transcript (automated).pdf","Transcript Link")</f>
        <v>Transcript Link</v>
      </c>
      <c r="M141" s="2" t="str">
        <f>HYPERLINK("https://files.afu.se/Downloads/Transcripts/0%20-%20Government/USA%20-%20NASA%20Glenn%20RC/2017 11 16 - NASA Glenn Research Center - Airless Tires on Earth_E4KNY_Gdf70 - transcript (automated).pdf","Transcript Link")</f>
        <v>Transcript Link</v>
      </c>
    </row>
    <row r="142" ht="195" spans="1:13">
      <c r="A142" s="1" t="s">
        <v>615</v>
      </c>
      <c r="B142" s="1" t="s">
        <v>13</v>
      </c>
      <c r="C142" s="4" t="s">
        <v>640</v>
      </c>
      <c r="D142" s="1" t="s">
        <v>641</v>
      </c>
      <c r="E142" s="1" t="s">
        <v>642</v>
      </c>
      <c r="F142" s="4" t="s">
        <v>17</v>
      </c>
      <c r="G142" s="1" t="s">
        <v>18</v>
      </c>
      <c r="H142" s="1" t="s">
        <v>19</v>
      </c>
      <c r="I142" s="1" t="s">
        <v>20</v>
      </c>
      <c r="J142" s="1" t="s">
        <v>643</v>
      </c>
      <c r="K142" s="1" t="s">
        <v>22</v>
      </c>
      <c r="L142" s="1" t="str">
        <f>HYPERLINK("https://files.afu.se/Downloads/Transcripts/0%20-%20Government/USA%20-%20NASA%20Glenn%20RC/2017 11 16 - NASA Glenn Research Center - Lunar Roving Vehicle_AXAmsaxoehs - transcript (automated).pdf","Transcript Link")</f>
        <v>Transcript Link</v>
      </c>
      <c r="M142" s="2" t="str">
        <f>HYPERLINK("https://files.afu.se/Downloads/Transcripts/0%20-%20Government/USA%20-%20NASA%20Glenn%20RC/2017 11 16 - NASA Glenn Research Center - Lunar Roving Vehicle_AXAmsaxoehs - transcript (automated).pdf","Transcript Link")</f>
        <v>Transcript Link</v>
      </c>
    </row>
    <row r="143" ht="195" spans="1:13">
      <c r="A143" s="1" t="s">
        <v>615</v>
      </c>
      <c r="B143" s="1" t="s">
        <v>13</v>
      </c>
      <c r="C143" s="4" t="s">
        <v>644</v>
      </c>
      <c r="D143" s="1" t="s">
        <v>645</v>
      </c>
      <c r="E143" s="1" t="s">
        <v>646</v>
      </c>
      <c r="F143" s="4" t="s">
        <v>17</v>
      </c>
      <c r="G143" s="1" t="s">
        <v>18</v>
      </c>
      <c r="H143" s="1" t="s">
        <v>19</v>
      </c>
      <c r="I143" s="1" t="s">
        <v>20</v>
      </c>
      <c r="J143" s="1" t="s">
        <v>647</v>
      </c>
      <c r="K143" s="1" t="s">
        <v>22</v>
      </c>
      <c r="L143" s="1" t="str">
        <f>HYPERLINK("https://files.afu.se/Downloads/Transcripts/0%20-%20Government/USA%20-%20NASA%20Glenn%20RC/2017 11 16 - NASA Glenn Research Center - Traction and Excavation Capabilities (TREC)  Rig at Glenn Research Center_mX1y_HQx1kY - transcript (automated).pdf","Transcript Link")</f>
        <v>Transcript Link</v>
      </c>
      <c r="M143" s="2" t="str">
        <f>HYPERLINK("https://files.afu.se/Downloads/Transcripts/0%20-%20Government/USA%20-%20NASA%20Glenn%20RC/2017 11 16 - NASA Glenn Research Center - Traction and Excavation Capabilities (TREC)  Rig at Glenn Research Center_mX1y_HQx1kY - transcript (automated).pdf","Transcript Link")</f>
        <v>Transcript Link</v>
      </c>
    </row>
    <row r="144" ht="195" spans="1:13">
      <c r="A144" s="1" t="s">
        <v>648</v>
      </c>
      <c r="B144" s="1" t="s">
        <v>13</v>
      </c>
      <c r="C144" s="4" t="s">
        <v>649</v>
      </c>
      <c r="D144" s="1" t="s">
        <v>650</v>
      </c>
      <c r="E144" s="1" t="s">
        <v>651</v>
      </c>
      <c r="F144" s="4" t="s">
        <v>17</v>
      </c>
      <c r="G144" s="1" t="s">
        <v>18</v>
      </c>
      <c r="H144" s="1" t="s">
        <v>19</v>
      </c>
      <c r="I144" s="1" t="s">
        <v>20</v>
      </c>
      <c r="J144" s="1" t="s">
        <v>652</v>
      </c>
      <c r="K144" s="1" t="s">
        <v>22</v>
      </c>
      <c r="L144" s="1" t="str">
        <f>HYPERLINK("https://files.afu.se/Downloads/Transcripts/0%20-%20Government/USA%20-%20NASA%20Glenn%20RC/2017 11 07 - NASA Glenn Research Center - STARC-ABL Animation_dOK446jAsAw - transcript (automated).pdf","Transcript Link")</f>
        <v>Transcript Link</v>
      </c>
      <c r="M144" s="2" t="str">
        <f>HYPERLINK("https://files.afu.se/Downloads/Transcripts/0%20-%20Government/USA%20-%20NASA%20Glenn%20RC/2017 11 07 - NASA Glenn Research Center - STARC-ABL Animation_dOK446jAsAw - transcript (automated).pdf","Transcript Link")</f>
        <v>Transcript Link</v>
      </c>
    </row>
    <row r="145" ht="195" spans="1:13">
      <c r="A145" s="1" t="s">
        <v>653</v>
      </c>
      <c r="B145" s="1" t="s">
        <v>13</v>
      </c>
      <c r="C145" s="4" t="s">
        <v>654</v>
      </c>
      <c r="D145" s="1" t="s">
        <v>655</v>
      </c>
      <c r="E145" s="1" t="s">
        <v>656</v>
      </c>
      <c r="F145" s="4" t="s">
        <v>17</v>
      </c>
      <c r="G145" s="1" t="s">
        <v>18</v>
      </c>
      <c r="H145" s="1" t="s">
        <v>19</v>
      </c>
      <c r="I145" s="1" t="s">
        <v>20</v>
      </c>
      <c r="J145" s="1" t="s">
        <v>657</v>
      </c>
      <c r="K145" s="1" t="s">
        <v>22</v>
      </c>
      <c r="L145" s="1" t="str">
        <f>HYPERLINK("https://files.afu.se/Downloads/Transcripts/0%20-%20Government/USA%20-%20NASA%20Glenn%20RC/2017 10 13 - NASA Glenn Research Center - Hispanic Heritage Month Profile  Dr. Evan Pineda_kC87owr3dMs - transcript (automated).pdf","Transcript Link")</f>
        <v>Transcript Link</v>
      </c>
      <c r="M145" s="2" t="str">
        <f>HYPERLINK("https://files.afu.se/Downloads/Transcripts/0%20-%20Government/USA%20-%20NASA%20Glenn%20RC/2017 10 13 - NASA Glenn Research Center - Hispanic Heritage Month Profile  Dr. Evan Pineda_kC87owr3dMs - transcript (automated).pdf","Transcript Link")</f>
        <v>Transcript Link</v>
      </c>
    </row>
    <row r="146" ht="195" spans="1:13">
      <c r="A146" s="1" t="s">
        <v>658</v>
      </c>
      <c r="B146" s="1" t="s">
        <v>13</v>
      </c>
      <c r="C146" s="4" t="s">
        <v>659</v>
      </c>
      <c r="D146" s="1" t="s">
        <v>660</v>
      </c>
      <c r="E146" s="1" t="s">
        <v>661</v>
      </c>
      <c r="F146" s="4" t="s">
        <v>17</v>
      </c>
      <c r="G146" s="1" t="s">
        <v>18</v>
      </c>
      <c r="H146" s="1" t="s">
        <v>19</v>
      </c>
      <c r="I146" s="1" t="s">
        <v>20</v>
      </c>
      <c r="J146" s="1" t="s">
        <v>662</v>
      </c>
      <c r="K146" s="1" t="s">
        <v>22</v>
      </c>
      <c r="L146" s="1" t="str">
        <f>HYPERLINK("https://files.afu.se/Downloads/Transcripts/0%20-%20Government/USA%20-%20NASA%20Glenn%20RC/2017 10 12 - NASA Glenn Research Center - Water and Ping Pong Ball- Microgravity Experiment_hI8fg_d67fU - transcript (automated).pdf","Transcript Link")</f>
        <v>Transcript Link</v>
      </c>
      <c r="M146" s="2" t="str">
        <f>HYPERLINK("https://files.afu.se/Downloads/Transcripts/0%20-%20Government/USA%20-%20NASA%20Glenn%20RC/2017 10 12 - NASA Glenn Research Center - Water and Ping Pong Ball- Microgravity Experiment_hI8fg_d67fU - transcript (automated).pdf","Transcript Link")</f>
        <v>Transcript Link</v>
      </c>
    </row>
    <row r="147" ht="195" spans="1:13">
      <c r="A147" s="1" t="s">
        <v>663</v>
      </c>
      <c r="B147" s="1" t="s">
        <v>13</v>
      </c>
      <c r="C147" s="4" t="s">
        <v>664</v>
      </c>
      <c r="D147" s="1" t="s">
        <v>665</v>
      </c>
      <c r="E147" s="1" t="s">
        <v>666</v>
      </c>
      <c r="F147" s="4" t="s">
        <v>17</v>
      </c>
      <c r="G147" s="1" t="s">
        <v>18</v>
      </c>
      <c r="H147" s="1" t="s">
        <v>19</v>
      </c>
      <c r="I147" s="1" t="s">
        <v>20</v>
      </c>
      <c r="J147" s="1" t="s">
        <v>667</v>
      </c>
      <c r="K147" s="1" t="s">
        <v>22</v>
      </c>
      <c r="L147" s="1" t="str">
        <f>HYPERLINK("https://files.afu.se/Downloads/Transcripts/0%20-%20Government/USA%20-%20NASA%20Glenn%20RC/2017 10 11 - NASA Glenn Research Center - Researchers Develop New Tool to Evaluate Icephobic Materials_jW5wf7sttBc - transcript (automated).pdf","Transcript Link")</f>
        <v>Transcript Link</v>
      </c>
      <c r="M147" s="2" t="str">
        <f>HYPERLINK("https://files.afu.se/Downloads/Transcripts/0%20-%20Government/USA%20-%20NASA%20Glenn%20RC/2017 10 11 - NASA Glenn Research Center - Researchers Develop New Tool to Evaluate Icephobic Materials_jW5wf7sttBc - transcript (automated).pdf","Transcript Link")</f>
        <v>Transcript Link</v>
      </c>
    </row>
    <row r="148" ht="195" spans="1:13">
      <c r="A148" s="1" t="s">
        <v>668</v>
      </c>
      <c r="B148" s="1" t="s">
        <v>13</v>
      </c>
      <c r="C148" s="4" t="s">
        <v>669</v>
      </c>
      <c r="D148" s="1" t="s">
        <v>670</v>
      </c>
      <c r="E148" s="1" t="s">
        <v>671</v>
      </c>
      <c r="F148" s="4" t="s">
        <v>17</v>
      </c>
      <c r="G148" s="1" t="s">
        <v>18</v>
      </c>
      <c r="H148" s="1" t="s">
        <v>19</v>
      </c>
      <c r="I148" s="1" t="s">
        <v>20</v>
      </c>
      <c r="J148" s="1" t="s">
        <v>672</v>
      </c>
      <c r="K148" s="1" t="s">
        <v>22</v>
      </c>
      <c r="L148" s="1" t="str">
        <f>HYPERLINK("https://files.afu.se/Downloads/Transcripts/0%20-%20Government/USA%20-%20NASA%20Glenn%20RC/2017 10 04 - NASA Glenn Research Center - Hispanic Heritage Month Profile  Dr. Dionne Hernandez-Lugo_NLg1XF6376E - transcript (automated).pdf","Transcript Link")</f>
        <v>Transcript Link</v>
      </c>
      <c r="M148" s="2" t="str">
        <f>HYPERLINK("https://files.afu.se/Downloads/Transcripts/0%20-%20Government/USA%20-%20NASA%20Glenn%20RC/2017 10 04 - NASA Glenn Research Center - Hispanic Heritage Month Profile  Dr. Dionne Hernandez-Lugo_NLg1XF6376E - transcript (automated).pdf","Transcript Link")</f>
        <v>Transcript Link</v>
      </c>
    </row>
    <row r="149" ht="195" spans="1:13">
      <c r="A149" s="1" t="s">
        <v>673</v>
      </c>
      <c r="B149" s="1" t="s">
        <v>13</v>
      </c>
      <c r="C149" s="4" t="s">
        <v>674</v>
      </c>
      <c r="D149" s="1" t="s">
        <v>675</v>
      </c>
      <c r="E149" s="1" t="s">
        <v>676</v>
      </c>
      <c r="F149" s="4" t="s">
        <v>17</v>
      </c>
      <c r="G149" s="1" t="s">
        <v>18</v>
      </c>
      <c r="H149" s="1" t="s">
        <v>19</v>
      </c>
      <c r="I149" s="1" t="s">
        <v>20</v>
      </c>
      <c r="J149" s="1" t="s">
        <v>677</v>
      </c>
      <c r="K149" s="1" t="s">
        <v>22</v>
      </c>
      <c r="L149" s="1" t="str">
        <f>HYPERLINK("https://files.afu.se/Downloads/Transcripts/0%20-%20Government/USA%20-%20NASA%20Glenn%20RC/2017 09 22 - NASA Glenn Research Center - Women at NASA are Shaping the World of Tomorrow_S22gCuBTWF8 - transcript (automated).pdf","Transcript Link")</f>
        <v>Transcript Link</v>
      </c>
      <c r="M149" s="2" t="str">
        <f>HYPERLINK("https://files.afu.se/Downloads/Transcripts/0%20-%20Government/USA%20-%20NASA%20Glenn%20RC/2017 09 22 - NASA Glenn Research Center - Women at NASA are Shaping the World of Tomorrow_S22gCuBTWF8 - transcript (automated).pdf","Transcript Link")</f>
        <v>Transcript Link</v>
      </c>
    </row>
    <row r="150" ht="195" spans="1:13">
      <c r="A150" s="1" t="s">
        <v>673</v>
      </c>
      <c r="B150" s="1" t="s">
        <v>13</v>
      </c>
      <c r="C150" s="4" t="s">
        <v>678</v>
      </c>
      <c r="D150" s="1" t="s">
        <v>679</v>
      </c>
      <c r="E150" s="1" t="s">
        <v>680</v>
      </c>
      <c r="F150" s="4" t="s">
        <v>17</v>
      </c>
      <c r="G150" s="1" t="s">
        <v>18</v>
      </c>
      <c r="H150" s="1" t="s">
        <v>19</v>
      </c>
      <c r="I150" s="1" t="s">
        <v>20</v>
      </c>
      <c r="J150" s="1" t="s">
        <v>681</v>
      </c>
      <c r="K150" s="1" t="s">
        <v>22</v>
      </c>
      <c r="L150" s="1" t="str">
        <f>HYPERLINK("https://files.afu.se/Downloads/Transcripts/0%20-%20Government/USA%20-%20NASA%20Glenn%20RC/2017 09 22 - NASA Glenn Research Center - Journey to Mars__WW-DXdq6PQ - transcript (automated).pdf","Transcript Link")</f>
        <v>Transcript Link</v>
      </c>
      <c r="M150" s="2" t="str">
        <f>HYPERLINK("https://files.afu.se/Downloads/Transcripts/0%20-%20Government/USA%20-%20NASA%20Glenn%20RC/2017 09 22 - NASA Glenn Research Center - Journey to Mars__WW-DXdq6PQ - transcript (automated).pdf","Transcript Link")</f>
        <v>Transcript Link</v>
      </c>
    </row>
    <row r="151" ht="195" spans="1:13">
      <c r="A151" s="1" t="s">
        <v>673</v>
      </c>
      <c r="B151" s="1" t="s">
        <v>13</v>
      </c>
      <c r="C151" s="4" t="s">
        <v>682</v>
      </c>
      <c r="D151" s="1" t="s">
        <v>683</v>
      </c>
      <c r="E151" s="1" t="s">
        <v>684</v>
      </c>
      <c r="F151" s="4" t="s">
        <v>17</v>
      </c>
      <c r="G151" s="1" t="s">
        <v>18</v>
      </c>
      <c r="H151" s="1" t="s">
        <v>19</v>
      </c>
      <c r="I151" s="1" t="s">
        <v>20</v>
      </c>
      <c r="J151" s="1" t="s">
        <v>685</v>
      </c>
      <c r="K151" s="1" t="s">
        <v>22</v>
      </c>
      <c r="L151" s="1" t="str">
        <f>HYPERLINK("https://files.afu.se/Downloads/Transcripts/0%20-%20Government/USA%20-%20NASA%20Glenn%20RC/2017 09 22 - NASA Glenn Research Center - NASA Glenn Facilities and Capabilities_fgnbZ4zDBRE - transcript (automated).pdf","Transcript Link")</f>
        <v>Transcript Link</v>
      </c>
      <c r="M151" s="2" t="str">
        <f>HYPERLINK("https://files.afu.se/Downloads/Transcripts/0%20-%20Government/USA%20-%20NASA%20Glenn%20RC/2017 09 22 - NASA Glenn Research Center - NASA Glenn Facilities and Capabilities_fgnbZ4zDBRE - transcript (automated).pdf","Transcript Link")</f>
        <v>Transcript Link</v>
      </c>
    </row>
    <row r="152" ht="225" spans="1:13">
      <c r="A152" s="1" t="s">
        <v>686</v>
      </c>
      <c r="B152" s="1" t="s">
        <v>13</v>
      </c>
      <c r="C152" s="4" t="s">
        <v>687</v>
      </c>
      <c r="D152" s="1" t="s">
        <v>688</v>
      </c>
      <c r="E152" s="1" t="s">
        <v>689</v>
      </c>
      <c r="F152" s="4" t="s">
        <v>17</v>
      </c>
      <c r="G152" s="1" t="s">
        <v>18</v>
      </c>
      <c r="H152" s="1" t="s">
        <v>19</v>
      </c>
      <c r="I152" s="1" t="s">
        <v>20</v>
      </c>
      <c r="J152" s="1" t="s">
        <v>690</v>
      </c>
      <c r="K152" s="1" t="s">
        <v>22</v>
      </c>
      <c r="L152" s="1" t="str">
        <f>HYPERLINK("https://files.afu.se/Downloads/Transcripts/0%20-%20Government/USA%20-%20NASA%20Glenn%20RC/2017 08 22 - NASA Glenn Research Center - Solar Eclipse  Through the Eyes of NASA_nqeb_Nzrupk - transcript (automated).pdf","Transcript Link")</f>
        <v>Transcript Link</v>
      </c>
      <c r="M152" s="2" t="str">
        <f>HYPERLINK("https://files.afu.se/Downloads/Transcripts/0%20-%20Government/USA%20-%20NASA%20Glenn%20RC/2017 08 22 - NASA Glenn Research Center - Solar Eclipse  Through the Eyes of NASA_nqeb_Nzrupk - transcript (automated).pdf","Transcript Link")</f>
        <v>Transcript Link</v>
      </c>
    </row>
    <row r="153" ht="195" spans="1:13">
      <c r="A153" s="1" t="s">
        <v>691</v>
      </c>
      <c r="B153" s="1" t="s">
        <v>13</v>
      </c>
      <c r="C153" s="4" t="s">
        <v>692</v>
      </c>
      <c r="D153" s="1" t="s">
        <v>693</v>
      </c>
      <c r="E153" s="1" t="s">
        <v>694</v>
      </c>
      <c r="F153" s="4" t="s">
        <v>17</v>
      </c>
      <c r="G153" s="1" t="s">
        <v>18</v>
      </c>
      <c r="H153" s="1" t="s">
        <v>19</v>
      </c>
      <c r="I153" s="1" t="s">
        <v>20</v>
      </c>
      <c r="J153" s="1" t="s">
        <v>695</v>
      </c>
      <c r="K153" s="1" t="s">
        <v>22</v>
      </c>
      <c r="L153" s="1" t="str">
        <f>HYPERLINK("https://files.afu.se/Downloads/Transcripts/0%20-%20Government/USA%20-%20NASA%20Glenn%20RC/2017 06 20 - NASA Glenn Research Center - NASA Glenn’s Integrated Radio and Optical Communications (iROC) Project_iOrSlNm-SCY - transcript (automated).pdf","Transcript Link")</f>
        <v>Transcript Link</v>
      </c>
      <c r="M153" s="2" t="str">
        <f>HYPERLINK("https://files.afu.se/Downloads/Transcripts/0%20-%20Government/USA%20-%20NASA%20Glenn%20RC/2017 06 20 - NASA Glenn Research Center - NASA Glenn’s Integrated Radio and Optical Communications (iROC) Project_iOrSlNm-SCY - transcript (automated).pdf","Transcript Link")</f>
        <v>Transcript Link</v>
      </c>
    </row>
    <row r="154" ht="195" spans="1:13">
      <c r="A154" s="1" t="s">
        <v>696</v>
      </c>
      <c r="B154" s="1" t="s">
        <v>13</v>
      </c>
      <c r="C154" s="4" t="s">
        <v>697</v>
      </c>
      <c r="D154" s="1" t="s">
        <v>698</v>
      </c>
      <c r="E154" s="1" t="s">
        <v>699</v>
      </c>
      <c r="F154" s="4" t="s">
        <v>17</v>
      </c>
      <c r="G154" s="1" t="s">
        <v>18</v>
      </c>
      <c r="H154" s="1" t="s">
        <v>19</v>
      </c>
      <c r="I154" s="1" t="s">
        <v>20</v>
      </c>
      <c r="J154" s="1" t="s">
        <v>700</v>
      </c>
      <c r="K154" s="1" t="s">
        <v>22</v>
      </c>
      <c r="L154" s="1" t="str">
        <f>HYPERLINK("https://files.afu.se/Downloads/Transcripts/0%20-%20Government/USA%20-%20NASA%20Glenn%20RC/2017 06 15 - NASA Glenn Research Center - Exercise Countermeasures Lab at NASA Glenn_PYZMOD9abMI - transcript (automated).pdf","Transcript Link")</f>
        <v>Transcript Link</v>
      </c>
      <c r="M154" s="2" t="str">
        <f>HYPERLINK("https://files.afu.se/Downloads/Transcripts/0%20-%20Government/USA%20-%20NASA%20Glenn%20RC/2017 06 15 - NASA Glenn Research Center - Exercise Countermeasures Lab at NASA Glenn_PYZMOD9abMI - transcript (automated).pdf","Transcript Link")</f>
        <v>Transcript Link</v>
      </c>
    </row>
    <row r="155" ht="195" spans="1:13">
      <c r="A155" s="1" t="s">
        <v>696</v>
      </c>
      <c r="B155" s="1" t="s">
        <v>13</v>
      </c>
      <c r="C155" s="4" t="s">
        <v>701</v>
      </c>
      <c r="D155" s="1" t="s">
        <v>702</v>
      </c>
      <c r="E155" s="1" t="s">
        <v>703</v>
      </c>
      <c r="F155" s="4" t="s">
        <v>17</v>
      </c>
      <c r="G155" s="1" t="s">
        <v>18</v>
      </c>
      <c r="H155" s="1" t="s">
        <v>19</v>
      </c>
      <c r="I155" s="1" t="s">
        <v>20</v>
      </c>
      <c r="J155" s="1" t="s">
        <v>704</v>
      </c>
      <c r="K155" s="1" t="s">
        <v>22</v>
      </c>
      <c r="L155" s="1" t="str">
        <f>HYPERLINK("https://files.afu.se/Downloads/Transcripts/0%20-%20Government/USA%20-%20NASA%20Glenn%20RC/2017 06 15 - NASA Glenn Research Center - Engine Testing Inside the In-Space Propulsion Facility at Plum Brook Station_BZ9wVqX23kY - transcript (automated).pdf","Transcript Link")</f>
        <v>Transcript Link</v>
      </c>
      <c r="M155" s="2" t="str">
        <f>HYPERLINK("https://files.afu.se/Downloads/Transcripts/0%20-%20Government/USA%20-%20NASA%20Glenn%20RC/2017 06 15 - NASA Glenn Research Center - Engine Testing Inside the In-Space Propulsion Facility at Plum Brook Station_BZ9wVqX23kY - transcript (automated).pdf","Transcript Link")</f>
        <v>Transcript Link</v>
      </c>
    </row>
    <row r="156" ht="195" spans="1:13">
      <c r="A156" s="1" t="s">
        <v>705</v>
      </c>
      <c r="B156" s="1" t="s">
        <v>13</v>
      </c>
      <c r="C156" s="4" t="s">
        <v>706</v>
      </c>
      <c r="D156" s="1" t="s">
        <v>707</v>
      </c>
      <c r="E156" s="1" t="s">
        <v>708</v>
      </c>
      <c r="F156" s="4" t="s">
        <v>17</v>
      </c>
      <c r="G156" s="1" t="s">
        <v>18</v>
      </c>
      <c r="H156" s="1" t="s">
        <v>19</v>
      </c>
      <c r="I156" s="1" t="s">
        <v>20</v>
      </c>
      <c r="J156" s="1" t="s">
        <v>709</v>
      </c>
      <c r="K156" s="1" t="s">
        <v>22</v>
      </c>
      <c r="L156" s="1" t="str">
        <f>HYPERLINK("https://files.afu.se/Downloads/Transcripts/0%20-%20Government/USA%20-%20NASA%20Glenn%20RC/2017 06 13 - NASA Glenn Research Center - The Future of Aviation_V1Ohp5jvMlo - transcript (automated).pdf","Transcript Link")</f>
        <v>Transcript Link</v>
      </c>
      <c r="M156" s="2" t="str">
        <f>HYPERLINK("https://files.afu.se/Downloads/Transcripts/0%20-%20Government/USA%20-%20NASA%20Glenn%20RC/2017 06 13 - NASA Glenn Research Center - The Future of Aviation_V1Ohp5jvMlo - transcript (automated).pdf","Transcript Link")</f>
        <v>Transcript Link</v>
      </c>
    </row>
    <row r="157" ht="195" spans="1:13">
      <c r="A157" s="1" t="s">
        <v>710</v>
      </c>
      <c r="B157" s="1" t="s">
        <v>13</v>
      </c>
      <c r="C157" s="4" t="s">
        <v>711</v>
      </c>
      <c r="D157" s="1" t="s">
        <v>712</v>
      </c>
      <c r="E157" s="1" t="s">
        <v>713</v>
      </c>
      <c r="F157" s="4" t="s">
        <v>17</v>
      </c>
      <c r="G157" s="1" t="s">
        <v>18</v>
      </c>
      <c r="H157" s="1" t="s">
        <v>19</v>
      </c>
      <c r="I157" s="1" t="s">
        <v>20</v>
      </c>
      <c r="J157" s="1" t="s">
        <v>714</v>
      </c>
      <c r="K157" s="1" t="s">
        <v>22</v>
      </c>
      <c r="L157" s="1" t="str">
        <f>HYPERLINK("https://files.afu.se/Downloads/Transcripts/0%20-%20Government/USA%20-%20NASA%20Glenn%20RC/2017 05 17 - NASA Glenn Research Center - NASA Announces University Student Design Challenge Winners_2e4-8XUTkQI - transcript (automated).pdf","Transcript Link")</f>
        <v>Transcript Link</v>
      </c>
      <c r="M157" s="2" t="str">
        <f>HYPERLINK("https://files.afu.se/Downloads/Transcripts/0%20-%20Government/USA%20-%20NASA%20Glenn%20RC/2017 05 17 - NASA Glenn Research Center - NASA Announces University Student Design Challenge Winners_2e4-8XUTkQI - transcript (automated).pdf","Transcript Link")</f>
        <v>Transcript Link</v>
      </c>
    </row>
    <row r="158" ht="195" spans="1:13">
      <c r="A158" s="1" t="s">
        <v>710</v>
      </c>
      <c r="B158" s="1" t="s">
        <v>13</v>
      </c>
      <c r="C158" s="4" t="s">
        <v>715</v>
      </c>
      <c r="D158" s="1" t="s">
        <v>716</v>
      </c>
      <c r="E158" s="1" t="s">
        <v>717</v>
      </c>
      <c r="F158" s="4" t="s">
        <v>17</v>
      </c>
      <c r="G158" s="1" t="s">
        <v>18</v>
      </c>
      <c r="H158" s="1" t="s">
        <v>19</v>
      </c>
      <c r="I158" s="1" t="s">
        <v>20</v>
      </c>
      <c r="J158" s="1" t="s">
        <v>718</v>
      </c>
      <c r="K158" s="1" t="s">
        <v>22</v>
      </c>
      <c r="L158" s="1" t="str">
        <f>HYPERLINK("https://files.afu.se/Downloads/Transcripts/0%20-%20Government/USA%20-%20NASA%20Glenn%20RC/2017 05 17 - NASA Glenn Research Center - Airplanes and Astronauts  Meet Maker John Oldham_NliJbSyHwFw - transcript (automated).pdf","Transcript Link")</f>
        <v>Transcript Link</v>
      </c>
      <c r="M158" s="2" t="str">
        <f>HYPERLINK("https://files.afu.se/Downloads/Transcripts/0%20-%20Government/USA%20-%20NASA%20Glenn%20RC/2017 05 17 - NASA Glenn Research Center - Airplanes and Astronauts  Meet Maker John Oldham_NliJbSyHwFw - transcript (automated).pdf","Transcript Link")</f>
        <v>Transcript Link</v>
      </c>
    </row>
    <row r="159" ht="195" spans="1:13">
      <c r="A159" s="1" t="s">
        <v>719</v>
      </c>
      <c r="B159" s="1" t="s">
        <v>13</v>
      </c>
      <c r="C159" s="4" t="s">
        <v>720</v>
      </c>
      <c r="D159" s="1" t="s">
        <v>721</v>
      </c>
      <c r="E159" s="1" t="s">
        <v>722</v>
      </c>
      <c r="F159" s="4" t="s">
        <v>17</v>
      </c>
      <c r="G159" s="1" t="s">
        <v>18</v>
      </c>
      <c r="H159" s="1" t="s">
        <v>19</v>
      </c>
      <c r="I159" s="1" t="s">
        <v>20</v>
      </c>
      <c r="J159" s="1" t="s">
        <v>723</v>
      </c>
      <c r="K159" s="1" t="s">
        <v>22</v>
      </c>
      <c r="L159" s="1" t="str">
        <f>HYPERLINK("https://files.afu.se/Downloads/Transcripts/0%20-%20Government/USA%20-%20NASA%20Glenn%20RC/2017 05 09 - NASA Glenn Research Center - NASA Glenn Expertise_5VHPanW6F4E - transcript (automated).pdf","Transcript Link")</f>
        <v>Transcript Link</v>
      </c>
      <c r="M159" s="2" t="str">
        <f>HYPERLINK("https://files.afu.se/Downloads/Transcripts/0%20-%20Government/USA%20-%20NASA%20Glenn%20RC/2017 05 09 - NASA Glenn Research Center - NASA Glenn Expertise_5VHPanW6F4E - transcript (automated).pdf","Transcript Link")</f>
        <v>Transcript Link</v>
      </c>
    </row>
    <row r="160" ht="195" spans="1:13">
      <c r="A160" s="1" t="s">
        <v>724</v>
      </c>
      <c r="B160" s="1" t="s">
        <v>13</v>
      </c>
      <c r="C160" s="4" t="s">
        <v>725</v>
      </c>
      <c r="D160" s="1" t="s">
        <v>726</v>
      </c>
      <c r="E160" s="1" t="s">
        <v>727</v>
      </c>
      <c r="F160" s="4" t="s">
        <v>17</v>
      </c>
      <c r="G160" s="1" t="s">
        <v>18</v>
      </c>
      <c r="H160" s="1" t="s">
        <v>19</v>
      </c>
      <c r="I160" s="1" t="s">
        <v>20</v>
      </c>
      <c r="J160" s="1" t="s">
        <v>728</v>
      </c>
      <c r="K160" s="1" t="s">
        <v>22</v>
      </c>
      <c r="L160" s="1" t="str">
        <f>HYPERLINK("https://files.afu.se/Downloads/Transcripts/0%20-%20Government/USA%20-%20NASA%20Glenn%20RC/2017 05 01 - NASA Glenn Research Center - Preparing NASA Glenn's Vacuum Chamber to Test High-Powered Thruster.__YDj4JwqoU4 - transcript (automated).pdf","Transcript Link")</f>
        <v>Transcript Link</v>
      </c>
      <c r="M160" s="2" t="str">
        <f>HYPERLINK("https://files.afu.se/Downloads/Transcripts/0%20-%20Government/USA%20-%20NASA%20Glenn%20RC/2017 05 01 - NASA Glenn Research Center - Preparing NASA Glenn's Vacuum Chamber to Test High-Powered Thruster.__YDj4JwqoU4 - transcript (automated).pdf","Transcript Link")</f>
        <v>Transcript Link</v>
      </c>
    </row>
    <row r="161" ht="195" spans="1:13">
      <c r="A161" s="1" t="s">
        <v>729</v>
      </c>
      <c r="B161" s="1" t="s">
        <v>13</v>
      </c>
      <c r="C161" s="4" t="s">
        <v>730</v>
      </c>
      <c r="D161" s="1" t="s">
        <v>731</v>
      </c>
      <c r="E161" s="1" t="s">
        <v>732</v>
      </c>
      <c r="F161" s="4" t="s">
        <v>17</v>
      </c>
      <c r="G161" s="1" t="s">
        <v>18</v>
      </c>
      <c r="H161" s="1" t="s">
        <v>19</v>
      </c>
      <c r="I161" s="1" t="s">
        <v>20</v>
      </c>
      <c r="J161" s="1" t="s">
        <v>733</v>
      </c>
      <c r="K161" s="1" t="s">
        <v>22</v>
      </c>
      <c r="L161" s="1" t="str">
        <f>HYPERLINK("https://files.afu.se/Downloads/Transcripts/0%20-%20Government/USA%20-%20NASA%20Glenn%20RC/2017 04 12 - NASA Glenn Research Center - Makers Series  - Diane Linne_tgMZYme9SRc - transcript (automated).pdf","Transcript Link")</f>
        <v>Transcript Link</v>
      </c>
      <c r="M161" s="2" t="str">
        <f>HYPERLINK("https://files.afu.se/Downloads/Transcripts/0%20-%20Government/USA%20-%20NASA%20Glenn%20RC/2017 04 12 - NASA Glenn Research Center - Makers Series  - Diane Linne_tgMZYme9SRc - transcript (automated).pdf","Transcript Link")</f>
        <v>Transcript Link</v>
      </c>
    </row>
    <row r="162" ht="195" spans="1:13">
      <c r="A162" s="1" t="s">
        <v>734</v>
      </c>
      <c r="B162" s="1" t="s">
        <v>13</v>
      </c>
      <c r="C162" s="4" t="s">
        <v>735</v>
      </c>
      <c r="D162" s="1" t="s">
        <v>736</v>
      </c>
      <c r="E162" s="1" t="s">
        <v>737</v>
      </c>
      <c r="F162" s="4" t="s">
        <v>17</v>
      </c>
      <c r="G162" s="1" t="s">
        <v>18</v>
      </c>
      <c r="H162" s="1" t="s">
        <v>19</v>
      </c>
      <c r="I162" s="1" t="s">
        <v>20</v>
      </c>
      <c r="J162" s="1" t="s">
        <v>738</v>
      </c>
      <c r="K162" s="1" t="s">
        <v>22</v>
      </c>
      <c r="L162" s="1" t="str">
        <f>HYPERLINK("https://files.afu.se/Downloads/Transcripts/0%20-%20Government/USA%20-%20NASA%20Glenn%20RC/2017 03 21 - NASA Glenn Research Center - Orion Test Article Pyroshock Test_mQsIzwrfM0A - transcript (automated).pdf","Transcript Link")</f>
        <v>Transcript Link</v>
      </c>
      <c r="M162" s="2" t="str">
        <f>HYPERLINK("https://files.afu.se/Downloads/Transcripts/0%20-%20Government/USA%20-%20NASA%20Glenn%20RC/2017 03 21 - NASA Glenn Research Center - Orion Test Article Pyroshock Test_mQsIzwrfM0A - transcript (automated).pdf","Transcript Link")</f>
        <v>Transcript Link</v>
      </c>
    </row>
    <row r="163" ht="195" spans="1:13">
      <c r="A163" s="1" t="s">
        <v>739</v>
      </c>
      <c r="B163" s="1" t="s">
        <v>13</v>
      </c>
      <c r="C163" s="4" t="s">
        <v>740</v>
      </c>
      <c r="D163" s="1" t="s">
        <v>741</v>
      </c>
      <c r="E163" s="1" t="s">
        <v>742</v>
      </c>
      <c r="F163" s="4" t="s">
        <v>17</v>
      </c>
      <c r="G163" s="1" t="s">
        <v>18</v>
      </c>
      <c r="H163" s="1" t="s">
        <v>19</v>
      </c>
      <c r="I163" s="1" t="s">
        <v>20</v>
      </c>
      <c r="J163" s="1" t="s">
        <v>743</v>
      </c>
      <c r="K163" s="1" t="s">
        <v>22</v>
      </c>
      <c r="L163" s="1" t="str">
        <f>HYPERLINK("https://files.afu.se/Downloads/Transcripts/0%20-%20Government/USA%20-%20NASA%20Glenn%20RC/2017 03 16 - NASA Glenn Research Center - Meet Maker Gustavo Costa_EGQCCxHm-cs - transcript (automated).pdf","Transcript Link")</f>
        <v>Transcript Link</v>
      </c>
      <c r="M163" s="2" t="str">
        <f>HYPERLINK("https://files.afu.se/Downloads/Transcripts/0%20-%20Government/USA%20-%20NASA%20Glenn%20RC/2017 03 16 - NASA Glenn Research Center - Meet Maker Gustavo Costa_EGQCCxHm-cs - transcript (automated).pdf","Transcript Link")</f>
        <v>Transcript Link</v>
      </c>
    </row>
    <row r="164" ht="195" spans="1:13">
      <c r="A164" s="1" t="s">
        <v>744</v>
      </c>
      <c r="B164" s="1" t="s">
        <v>13</v>
      </c>
      <c r="C164" s="4" t="s">
        <v>745</v>
      </c>
      <c r="D164" s="1" t="s">
        <v>746</v>
      </c>
      <c r="E164" s="1" t="s">
        <v>747</v>
      </c>
      <c r="F164" s="4" t="s">
        <v>17</v>
      </c>
      <c r="G164" s="1" t="s">
        <v>18</v>
      </c>
      <c r="H164" s="1" t="s">
        <v>19</v>
      </c>
      <c r="I164" s="1" t="s">
        <v>20</v>
      </c>
      <c r="J164" s="1" t="s">
        <v>748</v>
      </c>
      <c r="K164" s="1" t="s">
        <v>22</v>
      </c>
      <c r="L164" s="1" t="str">
        <f>HYPERLINK("https://files.afu.se/Downloads/Transcripts/0%20-%20Government/USA%20-%20NASA%20Glenn%20RC/2017 02 15 - NASA Glenn Research Center - Meet Maker Kyle Johnson_Gnb5vWyCGTI - transcript (automated).pdf","Transcript Link")</f>
        <v>Transcript Link</v>
      </c>
      <c r="M164" s="2" t="str">
        <f>HYPERLINK("https://files.afu.se/Downloads/Transcripts/0%20-%20Government/USA%20-%20NASA%20Glenn%20RC/2017 02 15 - NASA Glenn Research Center - Meet Maker Kyle Johnson_Gnb5vWyCGTI - transcript (automated).pdf","Transcript Link")</f>
        <v>Transcript Link</v>
      </c>
    </row>
    <row r="165" ht="195" spans="1:13">
      <c r="A165" s="1" t="s">
        <v>749</v>
      </c>
      <c r="B165" s="1" t="s">
        <v>13</v>
      </c>
      <c r="C165" s="4" t="s">
        <v>750</v>
      </c>
      <c r="D165" s="1" t="s">
        <v>751</v>
      </c>
      <c r="E165" s="1" t="s">
        <v>752</v>
      </c>
      <c r="F165" s="4" t="s">
        <v>17</v>
      </c>
      <c r="G165" s="1" t="s">
        <v>18</v>
      </c>
      <c r="H165" s="1" t="s">
        <v>19</v>
      </c>
      <c r="I165" s="1" t="s">
        <v>20</v>
      </c>
      <c r="J165" s="1" t="s">
        <v>753</v>
      </c>
      <c r="K165" s="1" t="s">
        <v>22</v>
      </c>
      <c r="L165" s="1" t="str">
        <f>HYPERLINK("https://files.afu.se/Downloads/Transcripts/0%20-%20Government/USA%20-%20NASA%20Glenn%20RC/2017 01 04 - NASA Glenn Research Center - Celebrating Our Diamond Anniversary_7yXneK7nmoM - transcript (automated).pdf","Transcript Link")</f>
        <v>Transcript Link</v>
      </c>
      <c r="M165" s="2" t="str">
        <f>HYPERLINK("https://files.afu.se/Downloads/Transcripts/0%20-%20Government/USA%20-%20NASA%20Glenn%20RC/2017 01 04 - NASA Glenn Research Center - Celebrating Our Diamond Anniversary_7yXneK7nmoM - transcript (automated).pdf","Transcript Link")</f>
        <v>Transcript Link</v>
      </c>
    </row>
    <row r="166" ht="195" spans="1:13">
      <c r="A166" s="1" t="s">
        <v>754</v>
      </c>
      <c r="B166" s="1" t="s">
        <v>13</v>
      </c>
      <c r="C166" s="4" t="s">
        <v>755</v>
      </c>
      <c r="D166" s="1" t="s">
        <v>756</v>
      </c>
      <c r="E166" s="1" t="s">
        <v>757</v>
      </c>
      <c r="F166" s="4" t="s">
        <v>17</v>
      </c>
      <c r="G166" s="1" t="s">
        <v>18</v>
      </c>
      <c r="H166" s="1" t="s">
        <v>19</v>
      </c>
      <c r="I166" s="1" t="s">
        <v>20</v>
      </c>
      <c r="J166" s="1" t="s">
        <v>758</v>
      </c>
      <c r="K166" s="1" t="s">
        <v>22</v>
      </c>
      <c r="L166" s="1" t="str">
        <f>HYPERLINK("https://files.afu.se/Downloads/Transcripts/0%20-%20Government/USA%20-%20NASA%20Glenn%20RC/2016 12 21 - NASA Glenn Research Center - Flow Caster Produces Custom Alloy Magnetic Ribbon__hjImuaqjxg - transcript (automated).pdf","Transcript Link")</f>
        <v>Transcript Link</v>
      </c>
      <c r="M166" s="2" t="str">
        <f>HYPERLINK("https://files.afu.se/Downloads/Transcripts/0%20-%20Government/USA%20-%20NASA%20Glenn%20RC/2016 12 21 - NASA Glenn Research Center - Flow Caster Produces Custom Alloy Magnetic Ribbon__hjImuaqjxg - transcript (automated).pdf","Transcript Link")</f>
        <v>Transcript Link</v>
      </c>
    </row>
    <row r="167" ht="195" spans="1:13">
      <c r="A167" s="1" t="s">
        <v>759</v>
      </c>
      <c r="B167" s="1" t="s">
        <v>13</v>
      </c>
      <c r="C167" s="4" t="s">
        <v>760</v>
      </c>
      <c r="D167" s="1" t="s">
        <v>761</v>
      </c>
      <c r="E167" s="1" t="s">
        <v>762</v>
      </c>
      <c r="F167" s="4" t="s">
        <v>17</v>
      </c>
      <c r="G167" s="1" t="s">
        <v>18</v>
      </c>
      <c r="H167" s="1" t="s">
        <v>19</v>
      </c>
      <c r="I167" s="1" t="s">
        <v>20</v>
      </c>
      <c r="J167" s="1" t="s">
        <v>763</v>
      </c>
      <c r="K167" s="1" t="s">
        <v>22</v>
      </c>
      <c r="L167" s="1" t="str">
        <f>HYPERLINK("https://files.afu.se/Downloads/Transcripts/0%20-%20Government/USA%20-%20NASA%20Glenn%20RC/2016 12 13 - NASA Glenn Research Center - Meet Roger Tokars, a Maker at NASA Glenn_SvI2lsdUV5U - transcript (automated).pdf","Transcript Link")</f>
        <v>Transcript Link</v>
      </c>
      <c r="M167" s="2" t="str">
        <f>HYPERLINK("https://files.afu.se/Downloads/Transcripts/0%20-%20Government/USA%20-%20NASA%20Glenn%20RC/2016 12 13 - NASA Glenn Research Center - Meet Roger Tokars, a Maker at NASA Glenn_SvI2lsdUV5U - transcript (automated).pdf","Transcript Link")</f>
        <v>Transcript Link</v>
      </c>
    </row>
    <row r="168" ht="195" spans="1:13">
      <c r="A168" s="1" t="s">
        <v>764</v>
      </c>
      <c r="B168" s="1" t="s">
        <v>13</v>
      </c>
      <c r="C168" s="4" t="s">
        <v>765</v>
      </c>
      <c r="D168" s="1" t="s">
        <v>766</v>
      </c>
      <c r="E168" s="1" t="s">
        <v>767</v>
      </c>
      <c r="F168" s="4" t="s">
        <v>17</v>
      </c>
      <c r="G168" s="1" t="s">
        <v>18</v>
      </c>
      <c r="H168" s="1" t="s">
        <v>19</v>
      </c>
      <c r="I168" s="1" t="s">
        <v>20</v>
      </c>
      <c r="J168" s="1" t="s">
        <v>768</v>
      </c>
      <c r="K168" s="1" t="s">
        <v>22</v>
      </c>
      <c r="L168" s="1" t="str">
        <f>HYPERLINK("https://files.afu.se/Downloads/Transcripts/0%20-%20Government/USA%20-%20NASA%20Glenn%20RC/2016 12 07 - NASA Glenn Research Center - Boundary Layer Inlet Animation   NASA Glenn Research Center_TbSbegHa1_M - transcript (automated).pdf","Transcript Link")</f>
        <v>Transcript Link</v>
      </c>
      <c r="M168" s="2" t="str">
        <f>HYPERLINK("https://files.afu.se/Downloads/Transcripts/0%20-%20Government/USA%20-%20NASA%20Glenn%20RC/2016 12 07 - NASA Glenn Research Center - Boundary Layer Inlet Animation   NASA Glenn Research Center_TbSbegHa1_M - transcript (automated).pdf","Transcript Link")</f>
        <v>Transcript Link</v>
      </c>
    </row>
    <row r="169" ht="195" spans="1:13">
      <c r="A169" s="1" t="s">
        <v>769</v>
      </c>
      <c r="B169" s="1" t="s">
        <v>13</v>
      </c>
      <c r="C169" s="4" t="s">
        <v>770</v>
      </c>
      <c r="D169" s="1" t="s">
        <v>771</v>
      </c>
      <c r="E169" s="1" t="s">
        <v>772</v>
      </c>
      <c r="F169" s="4" t="s">
        <v>17</v>
      </c>
      <c r="G169" s="1" t="s">
        <v>18</v>
      </c>
      <c r="H169" s="1" t="s">
        <v>19</v>
      </c>
      <c r="I169" s="1" t="s">
        <v>20</v>
      </c>
      <c r="J169" s="1" t="s">
        <v>773</v>
      </c>
      <c r="K169" s="1" t="s">
        <v>22</v>
      </c>
      <c r="L169" s="1" t="str">
        <f>HYPERLINK("https://files.afu.se/Downloads/Transcripts/0%20-%20Government/USA%20-%20NASA%20Glenn%20RC/2016 11 21 - NASA Glenn Research Center - Science of Saffire_-bT-C59uuE8 - transcript (automated).pdf","Transcript Link")</f>
        <v>Transcript Link</v>
      </c>
      <c r="M169" s="2" t="str">
        <f>HYPERLINK("https://files.afu.se/Downloads/Transcripts/0%20-%20Government/USA%20-%20NASA%20Glenn%20RC/2016 11 21 - NASA Glenn Research Center - Science of Saffire_-bT-C59uuE8 - transcript (automated).pdf","Transcript Link")</f>
        <v>Transcript Link</v>
      </c>
    </row>
    <row r="170" ht="195" spans="1:13">
      <c r="A170" s="1" t="s">
        <v>774</v>
      </c>
      <c r="B170" s="1" t="s">
        <v>13</v>
      </c>
      <c r="C170" s="4" t="s">
        <v>775</v>
      </c>
      <c r="D170" s="1" t="s">
        <v>776</v>
      </c>
      <c r="E170" s="1" t="s">
        <v>777</v>
      </c>
      <c r="F170" s="4" t="s">
        <v>17</v>
      </c>
      <c r="G170" s="1" t="s">
        <v>18</v>
      </c>
      <c r="H170" s="1" t="s">
        <v>19</v>
      </c>
      <c r="I170" s="1" t="s">
        <v>20</v>
      </c>
      <c r="J170" s="1" t="s">
        <v>778</v>
      </c>
      <c r="K170" s="1" t="s">
        <v>22</v>
      </c>
      <c r="L170" s="1" t="str">
        <f>HYPERLINK("https://files.afu.se/Downloads/Transcripts/0%20-%20Government/USA%20-%20NASA%20Glenn%20RC/2016 11 14 - NASA Glenn Research Center - Future Air Vehicles- Concepts and Operations in Metropolitan Areas_JWOvdO7ZKNY - transcript (automated).pdf","Transcript Link")</f>
        <v>Transcript Link</v>
      </c>
      <c r="M170" s="2" t="str">
        <f>HYPERLINK("https://files.afu.se/Downloads/Transcripts/0%20-%20Government/USA%20-%20NASA%20Glenn%20RC/2016 11 14 - NASA Glenn Research Center - Future Air Vehicles- Concepts and Operations in Metropolitan Areas_JWOvdO7ZKNY - transcript (automated).pdf","Transcript Link")</f>
        <v>Transcript Link</v>
      </c>
    </row>
    <row r="171" ht="195" spans="1:13">
      <c r="A171" s="1" t="s">
        <v>779</v>
      </c>
      <c r="B171" s="1" t="s">
        <v>13</v>
      </c>
      <c r="C171" s="4" t="s">
        <v>780</v>
      </c>
      <c r="D171" s="1" t="s">
        <v>781</v>
      </c>
      <c r="E171" s="1" t="s">
        <v>782</v>
      </c>
      <c r="F171" s="4" t="s">
        <v>17</v>
      </c>
      <c r="G171" s="1" t="s">
        <v>18</v>
      </c>
      <c r="H171" s="1" t="s">
        <v>19</v>
      </c>
      <c r="I171" s="1" t="s">
        <v>20</v>
      </c>
      <c r="J171" s="1" t="s">
        <v>783</v>
      </c>
      <c r="K171" s="1" t="s">
        <v>22</v>
      </c>
      <c r="L171" s="1" t="str">
        <f>HYPERLINK("https://files.afu.se/Downloads/Transcripts/0%20-%20Government/USA%20-%20NASA%20Glenn%20RC/2016 10 31 - NASA Glenn Research Center - Orion Test Article on the Move_00Xs3XnXvg0 - transcript (automated).pdf","Transcript Link")</f>
        <v>Transcript Link</v>
      </c>
      <c r="M171" s="2" t="str">
        <f>HYPERLINK("https://files.afu.se/Downloads/Transcripts/0%20-%20Government/USA%20-%20NASA%20Glenn%20RC/2016 10 31 - NASA Glenn Research Center - Orion Test Article on the Move_00Xs3XnXvg0 - transcript (automated).pdf","Transcript Link")</f>
        <v>Transcript Link</v>
      </c>
    </row>
    <row r="172" ht="195" spans="1:13">
      <c r="A172" s="1" t="s">
        <v>784</v>
      </c>
      <c r="B172" s="1" t="s">
        <v>13</v>
      </c>
      <c r="C172" s="4" t="s">
        <v>785</v>
      </c>
      <c r="D172" s="1" t="s">
        <v>786</v>
      </c>
      <c r="E172" s="1" t="s">
        <v>787</v>
      </c>
      <c r="F172" s="4" t="s">
        <v>17</v>
      </c>
      <c r="G172" s="1" t="s">
        <v>18</v>
      </c>
      <c r="H172" s="1" t="s">
        <v>19</v>
      </c>
      <c r="I172" s="1" t="s">
        <v>20</v>
      </c>
      <c r="J172" s="1" t="s">
        <v>788</v>
      </c>
      <c r="K172" s="1" t="s">
        <v>22</v>
      </c>
      <c r="L172" s="1" t="str">
        <f>HYPERLINK("https://files.afu.se/Downloads/Transcripts/0%20-%20Government/USA%20-%20NASA%20Glenn%20RC/2016 10 25 - NASA Glenn Research Center - Othmane Shape Memory Alloy Demo_EctisdaJv8I - transcript (automated).pdf","Transcript Link")</f>
        <v>Transcript Link</v>
      </c>
      <c r="M172" s="2" t="str">
        <f>HYPERLINK("https://files.afu.se/Downloads/Transcripts/0%20-%20Government/USA%20-%20NASA%20Glenn%20RC/2016 10 25 - NASA Glenn Research Center - Othmane Shape Memory Alloy Demo_EctisdaJv8I - transcript (automated).pdf","Transcript Link")</f>
        <v>Transcript Link</v>
      </c>
    </row>
    <row r="173" ht="195" spans="1:13">
      <c r="A173" s="1" t="s">
        <v>784</v>
      </c>
      <c r="B173" s="1" t="s">
        <v>13</v>
      </c>
      <c r="C173" s="4" t="s">
        <v>789</v>
      </c>
      <c r="D173" s="1" t="s">
        <v>790</v>
      </c>
      <c r="E173" s="1" t="s">
        <v>791</v>
      </c>
      <c r="F173" s="4" t="s">
        <v>17</v>
      </c>
      <c r="G173" s="1" t="s">
        <v>18</v>
      </c>
      <c r="H173" s="1" t="s">
        <v>19</v>
      </c>
      <c r="I173" s="1" t="s">
        <v>20</v>
      </c>
      <c r="J173" s="1" t="s">
        <v>792</v>
      </c>
      <c r="K173" s="1" t="s">
        <v>22</v>
      </c>
      <c r="L173" s="1" t="str">
        <f>HYPERLINK("https://files.afu.se/Downloads/Transcripts/0%20-%20Government/USA%20-%20NASA%20Glenn%20RC/2016 10 25 - NASA Glenn Research Center - Meet the Makers of NASA Glenn  Othmane Benafan_GErWFSBlxDg - transcript (automated).pdf","Transcript Link")</f>
        <v>Transcript Link</v>
      </c>
      <c r="M173" s="2" t="str">
        <f>HYPERLINK("https://files.afu.se/Downloads/Transcripts/0%20-%20Government/USA%20-%20NASA%20Glenn%20RC/2016 10 25 - NASA Glenn Research Center - Meet the Makers of NASA Glenn  Othmane Benafan_GErWFSBlxDg - transcript (automated).pdf","Transcript Link")</f>
        <v>Transcript Link</v>
      </c>
    </row>
    <row r="174" ht="195" spans="1:13">
      <c r="A174" s="1" t="s">
        <v>793</v>
      </c>
      <c r="B174" s="1" t="s">
        <v>13</v>
      </c>
      <c r="C174" s="4" t="s">
        <v>794</v>
      </c>
      <c r="D174" s="1" t="s">
        <v>795</v>
      </c>
      <c r="E174" s="1" t="s">
        <v>796</v>
      </c>
      <c r="F174" s="4" t="s">
        <v>17</v>
      </c>
      <c r="G174" s="1" t="s">
        <v>18</v>
      </c>
      <c r="H174" s="1" t="s">
        <v>19</v>
      </c>
      <c r="I174" s="1" t="s">
        <v>20</v>
      </c>
      <c r="J174" s="1" t="s">
        <v>797</v>
      </c>
      <c r="K174" s="1" t="s">
        <v>22</v>
      </c>
      <c r="L174" s="1" t="str">
        <f>HYPERLINK("https://files.afu.se/Downloads/Transcripts/0%20-%20Government/USA%20-%20NASA%20Glenn%20RC/2016 10 18 - NASA Glenn Research Center - Director Dr. Janet Kavandi Student Design Challenge Welcome Message_NWnjIkAbrfU - transcript (automated).pdf","Transcript Link")</f>
        <v>Transcript Link</v>
      </c>
      <c r="M174" s="2" t="str">
        <f>HYPERLINK("https://files.afu.se/Downloads/Transcripts/0%20-%20Government/USA%20-%20NASA%20Glenn%20RC/2016 10 18 - NASA Glenn Research Center - Director Dr. Janet Kavandi Student Design Challenge Welcome Message_NWnjIkAbrfU - transcript (automated).pdf","Transcript Link")</f>
        <v>Transcript Link</v>
      </c>
    </row>
    <row r="175" ht="195" spans="1:13">
      <c r="A175" s="1" t="s">
        <v>798</v>
      </c>
      <c r="B175" s="1" t="s">
        <v>13</v>
      </c>
      <c r="C175" s="4" t="s">
        <v>799</v>
      </c>
      <c r="D175" s="1" t="s">
        <v>800</v>
      </c>
      <c r="E175" s="1" t="s">
        <v>801</v>
      </c>
      <c r="F175" s="4" t="s">
        <v>17</v>
      </c>
      <c r="G175" s="1" t="s">
        <v>18</v>
      </c>
      <c r="H175" s="1" t="s">
        <v>19</v>
      </c>
      <c r="I175" s="1" t="s">
        <v>20</v>
      </c>
      <c r="J175" s="1" t="s">
        <v>802</v>
      </c>
      <c r="K175" s="1" t="s">
        <v>22</v>
      </c>
      <c r="L175" s="1" t="str">
        <f>HYPERLINK("https://files.afu.se/Downloads/Transcripts/0%20-%20Government/USA%20-%20NASA%20Glenn%20RC/2016 10 13 - NASA Glenn Research Center - Orion Vibe Test at NASA Glenn’s Plum Brook Station_SX3P-foK_mw - transcript (automated).pdf","Transcript Link")</f>
        <v>Transcript Link</v>
      </c>
      <c r="M175" s="2" t="str">
        <f>HYPERLINK("https://files.afu.se/Downloads/Transcripts/0%20-%20Government/USA%20-%20NASA%20Glenn%20RC/2016 10 13 - NASA Glenn Research Center - Orion Vibe Test at NASA Glenn’s Plum Brook Station_SX3P-foK_mw - transcript (automated).pdf","Transcript Link")</f>
        <v>Transcript Link</v>
      </c>
    </row>
    <row r="176" ht="195" spans="1:13">
      <c r="A176" s="1" t="s">
        <v>803</v>
      </c>
      <c r="B176" s="1" t="s">
        <v>13</v>
      </c>
      <c r="C176" s="4" t="s">
        <v>804</v>
      </c>
      <c r="D176" s="1" t="s">
        <v>805</v>
      </c>
      <c r="E176" s="1" t="s">
        <v>806</v>
      </c>
      <c r="F176" s="4" t="s">
        <v>17</v>
      </c>
      <c r="G176" s="1" t="s">
        <v>18</v>
      </c>
      <c r="H176" s="1" t="s">
        <v>19</v>
      </c>
      <c r="I176" s="1" t="s">
        <v>20</v>
      </c>
      <c r="J176" s="1" t="s">
        <v>807</v>
      </c>
      <c r="K176" s="1" t="s">
        <v>22</v>
      </c>
      <c r="L176" s="1" t="str">
        <f>HYPERLINK("https://files.afu.se/Downloads/Transcripts/0%20-%20Government/USA%20-%20NASA%20Glenn%20RC/2016 09 29 - NASA Glenn Research Center - Maker Series  Larry Greer_ki-bb8LczlA - transcript (automated).pdf","Transcript Link")</f>
        <v>Transcript Link</v>
      </c>
      <c r="M176" s="2" t="str">
        <f>HYPERLINK("https://files.afu.se/Downloads/Transcripts/0%20-%20Government/USA%20-%20NASA%20Glenn%20RC/2016 09 29 - NASA Glenn Research Center - Maker Series  Larry Greer_ki-bb8LczlA - transcript (automated).pdf","Transcript Link")</f>
        <v>Transcript Link</v>
      </c>
    </row>
    <row r="177" ht="375" spans="1:13">
      <c r="A177" s="1" t="s">
        <v>808</v>
      </c>
      <c r="B177" s="1" t="s">
        <v>13</v>
      </c>
      <c r="C177" s="4" t="s">
        <v>809</v>
      </c>
      <c r="D177" s="1" t="s">
        <v>810</v>
      </c>
      <c r="E177" s="1" t="s">
        <v>811</v>
      </c>
      <c r="F177" s="4" t="s">
        <v>17</v>
      </c>
      <c r="G177" s="1" t="s">
        <v>18</v>
      </c>
      <c r="H177" s="1" t="s">
        <v>19</v>
      </c>
      <c r="I177" s="1" t="s">
        <v>20</v>
      </c>
      <c r="J177" s="1" t="s">
        <v>812</v>
      </c>
      <c r="K177" s="1" t="s">
        <v>22</v>
      </c>
      <c r="L177" s="1">
        <v>0</v>
      </c>
      <c r="M177" s="2">
        <v>0</v>
      </c>
    </row>
    <row r="178" ht="195" spans="1:13">
      <c r="A178" s="1" t="s">
        <v>813</v>
      </c>
      <c r="B178" s="1" t="s">
        <v>13</v>
      </c>
      <c r="C178" s="4" t="s">
        <v>814</v>
      </c>
      <c r="D178" s="1" t="s">
        <v>815</v>
      </c>
      <c r="E178" s="1" t="s">
        <v>816</v>
      </c>
      <c r="F178" s="4" t="s">
        <v>17</v>
      </c>
      <c r="G178" s="1" t="s">
        <v>18</v>
      </c>
      <c r="H178" s="1" t="s">
        <v>19</v>
      </c>
      <c r="I178" s="1" t="s">
        <v>20</v>
      </c>
      <c r="J178" s="1" t="s">
        <v>817</v>
      </c>
      <c r="K178" s="1" t="s">
        <v>22</v>
      </c>
      <c r="L178" s="1" t="str">
        <f>HYPERLINK("https://files.afu.se/Downloads/Transcripts/0%20-%20Government/USA%20-%20NASA%20Glenn%20RC/2016 08 31 - NASA Glenn Research Center - Ceramic Matrix Composite Research_KzxC2U4N2q8 - transcript (automated).pdf","Transcript Link")</f>
        <v>Transcript Link</v>
      </c>
      <c r="M178" s="2" t="str">
        <f>HYPERLINK("https://files.afu.se/Downloads/Transcripts/0%20-%20Government/USA%20-%20NASA%20Glenn%20RC/2016 08 31 - NASA Glenn Research Center - Ceramic Matrix Composite Research_KzxC2U4N2q8 - transcript (automated).pdf","Transcript Link")</f>
        <v>Transcript Link</v>
      </c>
    </row>
    <row r="179" ht="195" spans="1:13">
      <c r="A179" s="1" t="s">
        <v>818</v>
      </c>
      <c r="B179" s="1" t="s">
        <v>13</v>
      </c>
      <c r="C179" s="4" t="s">
        <v>819</v>
      </c>
      <c r="D179" s="1" t="s">
        <v>820</v>
      </c>
      <c r="E179" s="1" t="s">
        <v>821</v>
      </c>
      <c r="F179" s="4" t="s">
        <v>17</v>
      </c>
      <c r="G179" s="1" t="s">
        <v>18</v>
      </c>
      <c r="H179" s="1" t="s">
        <v>19</v>
      </c>
      <c r="I179" s="1" t="s">
        <v>20</v>
      </c>
      <c r="J179" s="1" t="s">
        <v>822</v>
      </c>
      <c r="K179" s="1" t="s">
        <v>22</v>
      </c>
      <c r="L179" s="1" t="str">
        <f>HYPERLINK("https://files.afu.se/Downloads/Transcripts/0%20-%20Government/USA%20-%20NASA%20Glenn%20RC/2016 06 01 - NASA Glenn Research Center - Join NASA Glenn for an Open House at Plum Brook Station_z7pfBrhvFNE - transcript (automated).pdf","Transcript Link")</f>
        <v>Transcript Link</v>
      </c>
      <c r="M179" s="2" t="str">
        <f>HYPERLINK("https://files.afu.se/Downloads/Transcripts/0%20-%20Government/USA%20-%20NASA%20Glenn%20RC/2016 06 01 - NASA Glenn Research Center - Join NASA Glenn for an Open House at Plum Brook Station_z7pfBrhvFNE - transcript (automated).pdf","Transcript Link")</f>
        <v>Transcript Link</v>
      </c>
    </row>
    <row r="180" ht="240" spans="1:13">
      <c r="A180" s="1" t="s">
        <v>823</v>
      </c>
      <c r="B180" s="1" t="s">
        <v>13</v>
      </c>
      <c r="C180" s="4" t="s">
        <v>824</v>
      </c>
      <c r="D180" s="1" t="s">
        <v>825</v>
      </c>
      <c r="E180" s="1" t="s">
        <v>826</v>
      </c>
      <c r="F180" s="4" t="s">
        <v>17</v>
      </c>
      <c r="G180" s="1" t="s">
        <v>18</v>
      </c>
      <c r="H180" s="1" t="s">
        <v>19</v>
      </c>
      <c r="I180" s="1" t="s">
        <v>20</v>
      </c>
      <c r="J180" s="1" t="s">
        <v>827</v>
      </c>
      <c r="K180" s="1" t="s">
        <v>22</v>
      </c>
      <c r="L180" s="1" t="str">
        <f>HYPERLINK("https://files.afu.se/Downloads/Transcripts/0%20-%20Government/USA%20-%20NASA%20Glenn%20RC/2016 05 06 - NASA Glenn Research Center - Celebrate NASA Glenn’s 75th Anniversary at our Open House_sXv-hp1g9go - transcript (automated).pdf","Transcript Link")</f>
        <v>Transcript Link</v>
      </c>
      <c r="M180" s="2" t="str">
        <f>HYPERLINK("https://files.afu.se/Downloads/Transcripts/0%20-%20Government/USA%20-%20NASA%20Glenn%20RC/2016 05 06 - NASA Glenn Research Center - Celebrate NASA Glenn’s 75th Anniversary at our Open House_sXv-hp1g9go - transcript (automated).pdf","Transcript Link")</f>
        <v>Transcript Link</v>
      </c>
    </row>
    <row r="181" ht="195" spans="1:13">
      <c r="A181" s="1" t="s">
        <v>828</v>
      </c>
      <c r="B181" s="1" t="s">
        <v>13</v>
      </c>
      <c r="C181" s="4" t="s">
        <v>829</v>
      </c>
      <c r="D181" s="1" t="s">
        <v>830</v>
      </c>
      <c r="E181" s="1" t="s">
        <v>831</v>
      </c>
      <c r="F181" s="4" t="s">
        <v>17</v>
      </c>
      <c r="G181" s="1" t="s">
        <v>18</v>
      </c>
      <c r="H181" s="1" t="s">
        <v>19</v>
      </c>
      <c r="I181" s="1" t="s">
        <v>20</v>
      </c>
      <c r="J181" s="1" t="s">
        <v>832</v>
      </c>
      <c r="K181" s="1" t="s">
        <v>22</v>
      </c>
      <c r="L181" s="1" t="str">
        <f>HYPERLINK("https://files.afu.se/Downloads/Transcripts/0%20-%20Government/USA%20-%20NASA%20Glenn%20RC/2016 05 05 - NASA Glenn Research Center - When Hot Engines meet Ice Clouds_L_6HxvwHsdg - transcript (automated).pdf","Transcript Link")</f>
        <v>Transcript Link</v>
      </c>
      <c r="M181" s="2" t="str">
        <f>HYPERLINK("https://files.afu.se/Downloads/Transcripts/0%20-%20Government/USA%20-%20NASA%20Glenn%20RC/2016 05 05 - NASA Glenn Research Center - When Hot Engines meet Ice Clouds_L_6HxvwHsdg - transcript (automated).pdf","Transcript Link")</f>
        <v>Transcript Link</v>
      </c>
    </row>
    <row r="182" ht="195" spans="1:13">
      <c r="A182" s="1" t="s">
        <v>833</v>
      </c>
      <c r="B182" s="1" t="s">
        <v>13</v>
      </c>
      <c r="C182" s="4" t="s">
        <v>834</v>
      </c>
      <c r="D182" s="1" t="s">
        <v>835</v>
      </c>
      <c r="E182" s="1" t="s">
        <v>836</v>
      </c>
      <c r="F182" s="4" t="s">
        <v>17</v>
      </c>
      <c r="G182" s="1" t="s">
        <v>18</v>
      </c>
      <c r="H182" s="1" t="s">
        <v>19</v>
      </c>
      <c r="I182" s="1" t="s">
        <v>20</v>
      </c>
      <c r="J182" s="1" t="s">
        <v>837</v>
      </c>
      <c r="K182" s="1" t="s">
        <v>22</v>
      </c>
      <c r="L182" s="1" t="str">
        <f>HYPERLINK("https://files.afu.se/Downloads/Transcripts/0%20-%20Government/USA%20-%20NASA%20Glenn%20RC/2016 03 15 - NASA Glenn Research Center - Orion Solar Array Wing Passes First Test_Zvon9nqBA2Q - transcript (automated).pdf","Transcript Link")</f>
        <v>Transcript Link</v>
      </c>
      <c r="M182" s="2" t="str">
        <f>HYPERLINK("https://files.afu.se/Downloads/Transcripts/0%20-%20Government/USA%20-%20NASA%20Glenn%20RC/2016 03 15 - NASA Glenn Research Center - Orion Solar Array Wing Passes First Test_Zvon9nqBA2Q - transcript (automated).pdf","Transcript Link")</f>
        <v>Transcript Link</v>
      </c>
    </row>
    <row r="183" ht="195" spans="1:13">
      <c r="A183" s="1" t="s">
        <v>838</v>
      </c>
      <c r="B183" s="1" t="s">
        <v>13</v>
      </c>
      <c r="C183" s="4" t="s">
        <v>839</v>
      </c>
      <c r="D183" s="1" t="s">
        <v>840</v>
      </c>
      <c r="E183" s="1" t="s">
        <v>841</v>
      </c>
      <c r="F183" s="4" t="s">
        <v>17</v>
      </c>
      <c r="G183" s="1" t="s">
        <v>18</v>
      </c>
      <c r="H183" s="1" t="s">
        <v>19</v>
      </c>
      <c r="I183" s="1" t="s">
        <v>20</v>
      </c>
      <c r="J183" s="1" t="s">
        <v>842</v>
      </c>
      <c r="K183" s="1" t="s">
        <v>22</v>
      </c>
      <c r="L183" s="1" t="str">
        <f>HYPERLINK("https://files.afu.se/Downloads/Transcripts/0%20-%20Government/USA%20-%20NASA%20Glenn%20RC/2016 03 08 - NASA Glenn Research Center - Heart Pump Motor Animation_ujjTdcno388 - transcript (automated).pdf","Transcript Link")</f>
        <v>Transcript Link</v>
      </c>
      <c r="M183" s="2" t="str">
        <f>HYPERLINK("https://files.afu.se/Downloads/Transcripts/0%20-%20Government/USA%20-%20NASA%20Glenn%20RC/2016 03 08 - NASA Glenn Research Center - Heart Pump Motor Animation_ujjTdcno388 - transcript (automated).pdf","Transcript Link")</f>
        <v>Transcript Link</v>
      </c>
    </row>
    <row r="184" ht="195" spans="1:13">
      <c r="A184" s="1" t="s">
        <v>843</v>
      </c>
      <c r="B184" s="1" t="s">
        <v>13</v>
      </c>
      <c r="C184" s="4" t="s">
        <v>844</v>
      </c>
      <c r="D184" s="1" t="s">
        <v>845</v>
      </c>
      <c r="E184" s="1" t="s">
        <v>846</v>
      </c>
      <c r="F184" s="4" t="s">
        <v>17</v>
      </c>
      <c r="G184" s="1" t="s">
        <v>18</v>
      </c>
      <c r="H184" s="1" t="s">
        <v>19</v>
      </c>
      <c r="I184" s="1" t="s">
        <v>20</v>
      </c>
      <c r="J184" s="1" t="s">
        <v>847</v>
      </c>
      <c r="K184" s="1" t="s">
        <v>22</v>
      </c>
      <c r="L184" s="1" t="str">
        <f>HYPERLINK("https://files.afu.se/Downloads/Transcripts/0%20-%20Government/USA%20-%20NASA%20Glenn%20RC/2016 03 07 - NASA Glenn Research Center - Women@GRC 2015_EUwmzvXxWls - transcript (automated).pdf","Transcript Link")</f>
        <v>Transcript Link</v>
      </c>
      <c r="M184" s="2" t="str">
        <f>HYPERLINK("https://files.afu.se/Downloads/Transcripts/0%20-%20Government/USA%20-%20NASA%20Glenn%20RC/2016 03 07 - NASA Glenn Research Center - Women@GRC 2015_EUwmzvXxWls - transcript (automated).pdf","Transcript Link")</f>
        <v>Transcript Link</v>
      </c>
    </row>
    <row r="185" ht="195" spans="1:13">
      <c r="A185" s="1" t="s">
        <v>848</v>
      </c>
      <c r="B185" s="1" t="s">
        <v>13</v>
      </c>
      <c r="C185" s="4" t="s">
        <v>849</v>
      </c>
      <c r="D185" s="1" t="s">
        <v>850</v>
      </c>
      <c r="E185" s="1" t="s">
        <v>851</v>
      </c>
      <c r="F185" s="4" t="s">
        <v>17</v>
      </c>
      <c r="G185" s="1" t="s">
        <v>18</v>
      </c>
      <c r="H185" s="1" t="s">
        <v>19</v>
      </c>
      <c r="I185" s="1" t="s">
        <v>20</v>
      </c>
      <c r="J185" s="1" t="s">
        <v>852</v>
      </c>
      <c r="K185" s="1" t="s">
        <v>22</v>
      </c>
      <c r="L185" s="1" t="str">
        <f>HYPERLINK("https://files.afu.se/Downloads/Transcripts/0%20-%20Government/USA%20-%20NASA%20Glenn%20RC/2016 03 03 - NASA Glenn Research Center - How to Change a Light Bulb in Space_PDc3ruOGGW4 - transcript (automated).pdf","Transcript Link")</f>
        <v>Transcript Link</v>
      </c>
      <c r="M185" s="2" t="str">
        <f>HYPERLINK("https://files.afu.se/Downloads/Transcripts/0%20-%20Government/USA%20-%20NASA%20Glenn%20RC/2016 03 03 - NASA Glenn Research Center - How to Change a Light Bulb in Space_PDc3ruOGGW4 - transcript (automated).pdf","Transcript Link")</f>
        <v>Transcript Link</v>
      </c>
    </row>
    <row r="186" ht="195" spans="1:13">
      <c r="A186" s="1" t="s">
        <v>853</v>
      </c>
      <c r="B186" s="1" t="s">
        <v>13</v>
      </c>
      <c r="C186" s="4" t="s">
        <v>854</v>
      </c>
      <c r="D186" s="1" t="s">
        <v>855</v>
      </c>
      <c r="E186" s="1" t="s">
        <v>856</v>
      </c>
      <c r="F186" s="4" t="s">
        <v>17</v>
      </c>
      <c r="G186" s="1" t="s">
        <v>18</v>
      </c>
      <c r="H186" s="1" t="s">
        <v>19</v>
      </c>
      <c r="I186" s="1" t="s">
        <v>20</v>
      </c>
      <c r="J186" s="1" t="s">
        <v>857</v>
      </c>
      <c r="K186" s="1" t="s">
        <v>22</v>
      </c>
      <c r="L186" s="1" t="str">
        <f>HYPERLINK("https://files.afu.se/Downloads/Transcripts/0%20-%20Government/USA%20-%20NASA%20Glenn%20RC/2016 03 01 - NASA Glenn Research Center - John Glenn Reflects on Lewis Research Center Renaming_QMhYlulhPYs - transcript (automated).pdf","Transcript Link")</f>
        <v>Transcript Link</v>
      </c>
      <c r="M186" s="2" t="str">
        <f>HYPERLINK("https://files.afu.se/Downloads/Transcripts/0%20-%20Government/USA%20-%20NASA%20Glenn%20RC/2016 03 01 - NASA Glenn Research Center - John Glenn Reflects on Lewis Research Center Renaming_QMhYlulhPYs - transcript (automated).pdf","Transcript Link")</f>
        <v>Transcript Link</v>
      </c>
    </row>
    <row r="187" ht="195" spans="1:13">
      <c r="A187" s="1" t="s">
        <v>858</v>
      </c>
      <c r="B187" s="1" t="s">
        <v>13</v>
      </c>
      <c r="C187" s="4" t="s">
        <v>859</v>
      </c>
      <c r="D187" s="1" t="s">
        <v>860</v>
      </c>
      <c r="E187" s="1" t="s">
        <v>861</v>
      </c>
      <c r="F187" s="4" t="s">
        <v>17</v>
      </c>
      <c r="G187" s="1" t="s">
        <v>18</v>
      </c>
      <c r="H187" s="1" t="s">
        <v>19</v>
      </c>
      <c r="I187" s="1" t="s">
        <v>20</v>
      </c>
      <c r="J187" s="1" t="s">
        <v>862</v>
      </c>
      <c r="K187" s="1" t="s">
        <v>22</v>
      </c>
      <c r="L187" s="1" t="str">
        <f>HYPERLINK("https://files.afu.se/Downloads/Transcripts/0%20-%20Government/USA%20-%20NASA%20Glenn%20RC/2016 02 19 - NASA Glenn Research Center - Upside Down, Inside Out  John Glenn Recalls Astronaut Training on the Gimbal Rig_6mmEwAc_8z0 - transcript (automated).pdf","Transcript Link")</f>
        <v>Transcript Link</v>
      </c>
      <c r="M187" s="2" t="str">
        <f>HYPERLINK("https://files.afu.se/Downloads/Transcripts/0%20-%20Government/USA%20-%20NASA%20Glenn%20RC/2016 02 19 - NASA Glenn Research Center - Upside Down, Inside Out  John Glenn Recalls Astronaut Training on the Gimbal Rig_6mmEwAc_8z0 - transcript (automated).pdf","Transcript Link")</f>
        <v>Transcript Link</v>
      </c>
    </row>
    <row r="188" ht="195" spans="1:13">
      <c r="A188" s="1" t="s">
        <v>863</v>
      </c>
      <c r="B188" s="1" t="s">
        <v>13</v>
      </c>
      <c r="C188" s="4" t="s">
        <v>864</v>
      </c>
      <c r="D188" s="1" t="s">
        <v>865</v>
      </c>
      <c r="E188" s="1" t="s">
        <v>866</v>
      </c>
      <c r="F188" s="4" t="s">
        <v>17</v>
      </c>
      <c r="G188" s="1" t="s">
        <v>18</v>
      </c>
      <c r="H188" s="1" t="s">
        <v>19</v>
      </c>
      <c r="I188" s="1" t="s">
        <v>20</v>
      </c>
      <c r="J188" s="1" t="s">
        <v>867</v>
      </c>
      <c r="K188" s="1" t="s">
        <v>22</v>
      </c>
      <c r="L188" s="1" t="str">
        <f>HYPERLINK("https://files.afu.se/Downloads/Transcripts/0%20-%20Government/USA%20-%20NASA%20Glenn%20RC/2016 02 03 - NASA Glenn Research Center - Administrator Bolden congratulates NASA Glenn on its 75th anniversary_g21HIxXfJ8A - transcript (automated).pdf","Transcript Link")</f>
        <v>Transcript Link</v>
      </c>
      <c r="M188" s="2" t="str">
        <f>HYPERLINK("https://files.afu.se/Downloads/Transcripts/0%20-%20Government/USA%20-%20NASA%20Glenn%20RC/2016 02 03 - NASA Glenn Research Center - Administrator Bolden congratulates NASA Glenn on its 75th anniversary_g21HIxXfJ8A - transcript (automated).pdf","Transcript Link")</f>
        <v>Transcript Link</v>
      </c>
    </row>
    <row r="189" ht="195" spans="1:13">
      <c r="A189" s="1" t="s">
        <v>868</v>
      </c>
      <c r="B189" s="1" t="s">
        <v>13</v>
      </c>
      <c r="C189" s="4" t="s">
        <v>869</v>
      </c>
      <c r="D189" s="1" t="s">
        <v>870</v>
      </c>
      <c r="E189" s="1" t="s">
        <v>871</v>
      </c>
      <c r="F189" s="4" t="s">
        <v>17</v>
      </c>
      <c r="G189" s="1" t="s">
        <v>18</v>
      </c>
      <c r="H189" s="1" t="s">
        <v>19</v>
      </c>
      <c r="I189" s="1" t="s">
        <v>20</v>
      </c>
      <c r="J189" s="1" t="s">
        <v>872</v>
      </c>
      <c r="K189" s="1" t="s">
        <v>22</v>
      </c>
      <c r="L189" s="1" t="str">
        <f>HYPERLINK("https://files.afu.se/Downloads/Transcripts/0%20-%20Government/USA%20-%20NASA%20Glenn%20RC/2016 01 25 - NASA Glenn Research Center - John Glenn offers congratulations to NASA Glenn for 75th Anniversary_7IvQhpaMC7A - transcript (automated).pdf","Transcript Link")</f>
        <v>Transcript Link</v>
      </c>
      <c r="M189" s="2" t="str">
        <f>HYPERLINK("https://files.afu.se/Downloads/Transcripts/0%20-%20Government/USA%20-%20NASA%20Glenn%20RC/2016 01 25 - NASA Glenn Research Center - John Glenn offers congratulations to NASA Glenn for 75th Anniversary_7IvQhpaMC7A - transcript (automated).pdf","Transcript Link")</f>
        <v>Transcript Link</v>
      </c>
    </row>
    <row r="190" ht="195" spans="1:13">
      <c r="A190" s="1" t="s">
        <v>873</v>
      </c>
      <c r="B190" s="1" t="s">
        <v>13</v>
      </c>
      <c r="C190" s="4" t="s">
        <v>874</v>
      </c>
      <c r="D190" s="1" t="s">
        <v>875</v>
      </c>
      <c r="E190" s="1" t="s">
        <v>876</v>
      </c>
      <c r="F190" s="4" t="s">
        <v>17</v>
      </c>
      <c r="G190" s="1" t="s">
        <v>18</v>
      </c>
      <c r="H190" s="1" t="s">
        <v>19</v>
      </c>
      <c r="I190" s="1" t="s">
        <v>20</v>
      </c>
      <c r="J190" s="1" t="s">
        <v>877</v>
      </c>
      <c r="K190" s="1" t="s">
        <v>22</v>
      </c>
      <c r="L190" s="1" t="str">
        <f>HYPERLINK("https://files.afu.se/Downloads/Transcripts/0%20-%20Government/USA%20-%20NASA%20Glenn%20RC/2016 01 05 - NASA Glenn Research Center - Hybrid Electric Aircraft Concept_WJeMeXgKPWU - transcript (automated).pdf","Transcript Link")</f>
        <v>Transcript Link</v>
      </c>
      <c r="M190" s="2" t="str">
        <f>HYPERLINK("https://files.afu.se/Downloads/Transcripts/0%20-%20Government/USA%20-%20NASA%20Glenn%20RC/2016 01 05 - NASA Glenn Research Center - Hybrid Electric Aircraft Concept_WJeMeXgKPWU - transcript (automated).pdf","Transcript Link")</f>
        <v>Transcript Link</v>
      </c>
    </row>
    <row r="191" ht="225" spans="1:13">
      <c r="A191" s="1" t="s">
        <v>878</v>
      </c>
      <c r="B191" s="1" t="s">
        <v>13</v>
      </c>
      <c r="C191" s="4" t="s">
        <v>879</v>
      </c>
      <c r="D191" s="1" t="s">
        <v>880</v>
      </c>
      <c r="E191" s="1" t="s">
        <v>881</v>
      </c>
      <c r="F191" s="4" t="s">
        <v>17</v>
      </c>
      <c r="G191" s="1" t="s">
        <v>18</v>
      </c>
      <c r="H191" s="1" t="s">
        <v>19</v>
      </c>
      <c r="I191" s="1" t="s">
        <v>20</v>
      </c>
      <c r="J191" s="1" t="s">
        <v>882</v>
      </c>
      <c r="K191" s="1" t="s">
        <v>22</v>
      </c>
      <c r="L191" s="1" t="str">
        <f>HYPERLINK("https://files.afu.se/Downloads/Transcripts/0%20-%20Government/USA%20-%20NASA%20Glenn%20RC/2015 12 10 - NASA Glenn Research Center - NASA Celebrates Native American Heritage Month – Joseph W. Connolly_55pRvSe8fEQ - transcript (automated).pdf","Transcript Link")</f>
        <v>Transcript Link</v>
      </c>
      <c r="M191" s="2" t="str">
        <f>HYPERLINK("https://files.afu.se/Downloads/Transcripts/0%20-%20Government/USA%20-%20NASA%20Glenn%20RC/2015 12 10 - NASA Glenn Research Center - NASA Celebrates Native American Heritage Month – Joseph W. Connolly_55pRvSe8fEQ - transcript (automated).pdf","Transcript Link")</f>
        <v>Transcript Link</v>
      </c>
    </row>
    <row r="192" ht="210" spans="1:13">
      <c r="A192" s="1" t="s">
        <v>883</v>
      </c>
      <c r="B192" s="1" t="s">
        <v>13</v>
      </c>
      <c r="C192" s="4" t="s">
        <v>884</v>
      </c>
      <c r="D192" s="1" t="s">
        <v>885</v>
      </c>
      <c r="E192" s="1" t="s">
        <v>886</v>
      </c>
      <c r="F192" s="4" t="s">
        <v>17</v>
      </c>
      <c r="G192" s="1" t="s">
        <v>18</v>
      </c>
      <c r="H192" s="1" t="s">
        <v>19</v>
      </c>
      <c r="I192" s="1" t="s">
        <v>20</v>
      </c>
      <c r="J192" s="1" t="s">
        <v>887</v>
      </c>
      <c r="K192" s="1" t="s">
        <v>22</v>
      </c>
      <c r="L192" s="1" t="str">
        <f>HYPERLINK("https://files.afu.se/Downloads/Transcripts/0%20-%20Government/USA%20-%20NASA%20Glenn%20RC/2015 11 20 - NASA Glenn Research Center - Hispanic Profile  - Dionne M. Hernández Lugo, Ph.D._pbRiTxzANmM - transcript (automated).pdf","Transcript Link")</f>
        <v>Transcript Link</v>
      </c>
      <c r="M192" s="2" t="str">
        <f>HYPERLINK("https://files.afu.se/Downloads/Transcripts/0%20-%20Government/USA%20-%20NASA%20Glenn%20RC/2015 11 20 - NASA Glenn Research Center - Hispanic Profile  - Dionne M. Hernández Lugo, Ph.D._pbRiTxzANmM - transcript (automated).pdf","Transcript Link")</f>
        <v>Transcript Link</v>
      </c>
    </row>
    <row r="193" ht="409.5" spans="1:13">
      <c r="A193" s="1" t="s">
        <v>888</v>
      </c>
      <c r="B193" s="1" t="s">
        <v>13</v>
      </c>
      <c r="C193" s="4" t="s">
        <v>889</v>
      </c>
      <c r="D193" s="1" t="s">
        <v>890</v>
      </c>
      <c r="E193" s="1" t="s">
        <v>891</v>
      </c>
      <c r="F193" s="4" t="s">
        <v>17</v>
      </c>
      <c r="G193" s="1" t="s">
        <v>18</v>
      </c>
      <c r="H193" s="1" t="s">
        <v>19</v>
      </c>
      <c r="I193" s="1" t="s">
        <v>20</v>
      </c>
      <c r="J193" s="1" t="s">
        <v>892</v>
      </c>
      <c r="K193" s="1" t="s">
        <v>22</v>
      </c>
      <c r="L193" s="1" t="str">
        <f>HYPERLINK("https://files.afu.se/Downloads/Transcripts/0%20-%20Government/USA%20-%20NASA%20Glenn%20RC/2015 11 16 - NASA Glenn Research Center - ANGEL Planetary Science Balloon Mission_sJNK5eSOf6U - transcript (automated).pdf","Transcript Link")</f>
        <v>Transcript Link</v>
      </c>
      <c r="M193" s="2" t="str">
        <f>HYPERLINK("https://files.afu.se/Downloads/Transcripts/0%20-%20Government/USA%20-%20NASA%20Glenn%20RC/2015 11 16 - NASA Glenn Research Center - ANGEL Planetary Science Balloon Mission_sJNK5eSOf6U - transcript (automated).pdf","Transcript Link")</f>
        <v>Transcript Link</v>
      </c>
    </row>
    <row r="194" ht="195" spans="1:13">
      <c r="A194" s="1" t="s">
        <v>893</v>
      </c>
      <c r="B194" s="1" t="s">
        <v>13</v>
      </c>
      <c r="C194" s="4" t="s">
        <v>894</v>
      </c>
      <c r="D194" s="1" t="s">
        <v>895</v>
      </c>
      <c r="E194" s="1" t="s">
        <v>896</v>
      </c>
      <c r="F194" s="4" t="s">
        <v>17</v>
      </c>
      <c r="G194" s="1" t="s">
        <v>18</v>
      </c>
      <c r="H194" s="1" t="s">
        <v>19</v>
      </c>
      <c r="I194" s="1" t="s">
        <v>20</v>
      </c>
      <c r="J194" s="1" t="s">
        <v>897</v>
      </c>
      <c r="K194" s="1" t="s">
        <v>22</v>
      </c>
      <c r="L194" s="1" t="str">
        <f>HYPERLINK("https://files.afu.se/Downloads/Transcripts/0%20-%20Government/USA%20-%20NASA%20Glenn%20RC/2015 09 11 - NASA Glenn Research Center - NASA Glenn Saffire experiment   Watch how it will be conducted in space._0JkQ12JluJ0 - transcript (automated).pdf","Transcript Link")</f>
        <v>Transcript Link</v>
      </c>
      <c r="M194" s="2" t="str">
        <f>HYPERLINK("https://files.afu.se/Downloads/Transcripts/0%20-%20Government/USA%20-%20NASA%20Glenn%20RC/2015 09 11 - NASA Glenn Research Center - NASA Glenn Saffire experiment   Watch how it will be conducted in space._0JkQ12JluJ0 - transcript (automated).pdf","Transcript Link")</f>
        <v>Transcript Link</v>
      </c>
    </row>
    <row r="195" ht="195" spans="1:13">
      <c r="A195" s="1" t="s">
        <v>898</v>
      </c>
      <c r="B195" s="1" t="s">
        <v>13</v>
      </c>
      <c r="C195" s="4" t="s">
        <v>899</v>
      </c>
      <c r="D195" s="1" t="s">
        <v>900</v>
      </c>
      <c r="E195" s="1" t="s">
        <v>901</v>
      </c>
      <c r="F195" s="4" t="s">
        <v>17</v>
      </c>
      <c r="G195" s="1" t="s">
        <v>18</v>
      </c>
      <c r="H195" s="1" t="s">
        <v>19</v>
      </c>
      <c r="I195" s="1" t="s">
        <v>20</v>
      </c>
      <c r="J195" s="1" t="s">
        <v>902</v>
      </c>
      <c r="K195" s="1" t="s">
        <v>22</v>
      </c>
      <c r="L195" s="1" t="str">
        <f>HYPERLINK("https://files.afu.se/Downloads/Transcripts/0%20-%20Government/USA%20-%20NASA%20Glenn%20RC/2015 06 16 - NASA Glenn Research Center - NASA Glenn’s Plasma Spray-Physical Vapor Deposition Rig_jVNMTZM7XvE - transcript (automated).pdf","Transcript Link")</f>
        <v>Transcript Link</v>
      </c>
      <c r="M195" s="2" t="str">
        <f>HYPERLINK("https://files.afu.se/Downloads/Transcripts/0%20-%20Government/USA%20-%20NASA%20Glenn%20RC/2015 06 16 - NASA Glenn Research Center - NASA Glenn’s Plasma Spray-Physical Vapor Deposition Rig_jVNMTZM7XvE - transcript (automated).pdf","Transcript Link")</f>
        <v>Transcript Link</v>
      </c>
    </row>
    <row r="196" ht="195" spans="1:13">
      <c r="A196" s="1" t="s">
        <v>903</v>
      </c>
      <c r="B196" s="1" t="s">
        <v>13</v>
      </c>
      <c r="C196" s="4" t="s">
        <v>904</v>
      </c>
      <c r="D196" s="1" t="s">
        <v>905</v>
      </c>
      <c r="E196" s="1" t="s">
        <v>906</v>
      </c>
      <c r="F196" s="4" t="s">
        <v>17</v>
      </c>
      <c r="G196" s="1" t="s">
        <v>18</v>
      </c>
      <c r="H196" s="1" t="s">
        <v>19</v>
      </c>
      <c r="I196" s="1" t="s">
        <v>20</v>
      </c>
      <c r="J196" s="1" t="s">
        <v>907</v>
      </c>
      <c r="K196" s="1" t="s">
        <v>22</v>
      </c>
      <c r="L196" s="1" t="str">
        <f>HYPERLINK("https://files.afu.se/Downloads/Transcripts/0%20-%20Government/USA%20-%20NASA%20Glenn%20RC/2015 06 04 - NASA Glenn Research Center - John Glenn reflects on the legacy of the NACA pt. 4_brQ6zpfEeNg - transcript (automated).pdf","Transcript Link")</f>
        <v>Transcript Link</v>
      </c>
      <c r="M196" s="2" t="str">
        <f>HYPERLINK("https://files.afu.se/Downloads/Transcripts/0%20-%20Government/USA%20-%20NASA%20Glenn%20RC/2015 06 04 - NASA Glenn Research Center - John Glenn reflects on the legacy of the NACA pt. 4_brQ6zpfEeNg - transcript (automated).pdf","Transcript Link")</f>
        <v>Transcript Link</v>
      </c>
    </row>
    <row r="197" ht="195" spans="1:13">
      <c r="A197" s="1" t="s">
        <v>908</v>
      </c>
      <c r="B197" s="1" t="s">
        <v>13</v>
      </c>
      <c r="C197" s="4" t="s">
        <v>909</v>
      </c>
      <c r="D197" s="1" t="s">
        <v>910</v>
      </c>
      <c r="E197" s="1" t="s">
        <v>911</v>
      </c>
      <c r="F197" s="4" t="s">
        <v>17</v>
      </c>
      <c r="G197" s="1" t="s">
        <v>18</v>
      </c>
      <c r="H197" s="1" t="s">
        <v>19</v>
      </c>
      <c r="I197" s="1" t="s">
        <v>20</v>
      </c>
      <c r="J197" s="1" t="s">
        <v>912</v>
      </c>
      <c r="K197" s="1" t="s">
        <v>22</v>
      </c>
      <c r="L197" s="1" t="str">
        <f>HYPERLINK("https://files.afu.se/Downloads/Transcripts/0%20-%20Government/USA%20-%20NASA%20Glenn%20RC/2015 05 28 - NASA Glenn Research Center - John Glenn on NACA transition to NASA_vsWA2y7Dx2k - transcript (automated).pdf","Transcript Link")</f>
        <v>Transcript Link</v>
      </c>
      <c r="M197" s="2" t="str">
        <f>HYPERLINK("https://files.afu.se/Downloads/Transcripts/0%20-%20Government/USA%20-%20NASA%20Glenn%20RC/2015 05 28 - NASA Glenn Research Center - John Glenn on NACA transition to NASA_vsWA2y7Dx2k - transcript (automated).pdf","Transcript Link")</f>
        <v>Transcript Link</v>
      </c>
    </row>
    <row r="198" ht="195" spans="1:13">
      <c r="A198" s="1" t="s">
        <v>913</v>
      </c>
      <c r="B198" s="1" t="s">
        <v>13</v>
      </c>
      <c r="C198" s="4" t="s">
        <v>914</v>
      </c>
      <c r="D198" s="1" t="s">
        <v>915</v>
      </c>
      <c r="E198" s="1" t="s">
        <v>916</v>
      </c>
      <c r="F198" s="4" t="s">
        <v>17</v>
      </c>
      <c r="G198" s="1" t="s">
        <v>18</v>
      </c>
      <c r="H198" s="1" t="s">
        <v>19</v>
      </c>
      <c r="I198" s="1" t="s">
        <v>20</v>
      </c>
      <c r="J198" s="1" t="s">
        <v>917</v>
      </c>
      <c r="K198" s="1" t="s">
        <v>22</v>
      </c>
      <c r="L198" s="1" t="str">
        <f>HYPERLINK("https://files.afu.se/Downloads/Transcripts/0%20-%20Government/USA%20-%20NASA%20Glenn%20RC/2015 05 21 - NASA Glenn Research Center - John Glenn reflects on the legacy of the NACA part 2_RTj7P20WCP0 - transcript (automated).pdf","Transcript Link")</f>
        <v>Transcript Link</v>
      </c>
      <c r="M198" s="2" t="str">
        <f>HYPERLINK("https://files.afu.se/Downloads/Transcripts/0%20-%20Government/USA%20-%20NASA%20Glenn%20RC/2015 05 21 - NASA Glenn Research Center - John Glenn reflects on the legacy of the NACA part 2_RTj7P20WCP0 - transcript (automated).pdf","Transcript Link")</f>
        <v>Transcript Link</v>
      </c>
    </row>
    <row r="199" ht="195" spans="1:13">
      <c r="A199" s="1" t="s">
        <v>918</v>
      </c>
      <c r="B199" s="1" t="s">
        <v>13</v>
      </c>
      <c r="C199" s="4" t="s">
        <v>919</v>
      </c>
      <c r="D199" s="1" t="s">
        <v>920</v>
      </c>
      <c r="E199" s="1" t="s">
        <v>921</v>
      </c>
      <c r="F199" s="4" t="s">
        <v>17</v>
      </c>
      <c r="G199" s="1" t="s">
        <v>18</v>
      </c>
      <c r="H199" s="1" t="s">
        <v>19</v>
      </c>
      <c r="I199" s="1" t="s">
        <v>20</v>
      </c>
      <c r="J199" s="1" t="s">
        <v>922</v>
      </c>
      <c r="K199" s="1" t="s">
        <v>22</v>
      </c>
      <c r="L199" s="1" t="str">
        <f>HYPERLINK("https://files.afu.se/Downloads/Transcripts/0%20-%20Government/USA%20-%20NASA%20Glenn%20RC/2015 05 14 - NASA Glenn Research Center - John Glenn reflects on the legacy of the NACA_nK9NxUQam1k - transcript (automated).pdf","Transcript Link")</f>
        <v>Transcript Link</v>
      </c>
      <c r="M199" s="2" t="str">
        <f>HYPERLINK("https://files.afu.se/Downloads/Transcripts/0%20-%20Government/USA%20-%20NASA%20Glenn%20RC/2015 05 14 - NASA Glenn Research Center - John Glenn reflects on the legacy of the NACA_nK9NxUQam1k - transcript (automated).pdf","Transcript Link")</f>
        <v>Transcript Link</v>
      </c>
    </row>
    <row r="200" ht="195" spans="1:13">
      <c r="A200" s="1" t="s">
        <v>923</v>
      </c>
      <c r="B200" s="1" t="s">
        <v>13</v>
      </c>
      <c r="C200" s="4" t="s">
        <v>924</v>
      </c>
      <c r="D200" s="1" t="s">
        <v>925</v>
      </c>
      <c r="E200" s="1" t="s">
        <v>926</v>
      </c>
      <c r="F200" s="4" t="s">
        <v>17</v>
      </c>
      <c r="G200" s="1" t="s">
        <v>18</v>
      </c>
      <c r="H200" s="1" t="s">
        <v>19</v>
      </c>
      <c r="I200" s="1" t="s">
        <v>20</v>
      </c>
      <c r="J200" s="1" t="s">
        <v>927</v>
      </c>
      <c r="K200" s="1" t="s">
        <v>22</v>
      </c>
      <c r="L200" s="1" t="str">
        <f>HYPERLINK("https://files.afu.se/Downloads/Transcripts/0%20-%20Government/USA%20-%20NASA%20Glenn%20RC/2015 04 13 - NASA Glenn Research Center - Hubble@25 - Glenn's Contribution to Hubble_lPfI5U-Ogck - transcript (automated).pdf","Transcript Link")</f>
        <v>Transcript Link</v>
      </c>
      <c r="M200" s="2" t="str">
        <f>HYPERLINK("https://files.afu.se/Downloads/Transcripts/0%20-%20Government/USA%20-%20NASA%20Glenn%20RC/2015 04 13 - NASA Glenn Research Center - Hubble@25 - Glenn's Contribution to Hubble_lPfI5U-Ogck - transcript (automated).pdf","Transcript Link")</f>
        <v>Transcript Link</v>
      </c>
    </row>
    <row r="201" ht="195" spans="1:13">
      <c r="A201" s="1" t="s">
        <v>928</v>
      </c>
      <c r="B201" s="1" t="s">
        <v>13</v>
      </c>
      <c r="C201" s="4" t="s">
        <v>929</v>
      </c>
      <c r="D201" s="1" t="s">
        <v>930</v>
      </c>
      <c r="E201" s="1" t="s">
        <v>931</v>
      </c>
      <c r="F201" s="4" t="s">
        <v>17</v>
      </c>
      <c r="G201" s="1" t="s">
        <v>18</v>
      </c>
      <c r="H201" s="1" t="s">
        <v>19</v>
      </c>
      <c r="I201" s="1" t="s">
        <v>20</v>
      </c>
      <c r="J201" s="1" t="s">
        <v>932</v>
      </c>
      <c r="K201" s="1" t="s">
        <v>22</v>
      </c>
      <c r="L201" s="1" t="str">
        <f>HYPERLINK("https://files.afu.se/Downloads/Transcripts/0%20-%20Government/USA%20-%20NASA%20Glenn%20RC/2015 02 27 - NASA Glenn Research Center - Women@GRC Video Honors Inspirational Women_-41MPHAsQk8 - transcript (automated).pdf","Transcript Link")</f>
        <v>Transcript Link</v>
      </c>
      <c r="M201" s="2" t="str">
        <f>HYPERLINK("https://files.afu.se/Downloads/Transcripts/0%20-%20Government/USA%20-%20NASA%20Glenn%20RC/2015 02 27 - NASA Glenn Research Center - Women@GRC Video Honors Inspirational Women_-41MPHAsQk8 - transcript (automated).pdf","Transcript Link")</f>
        <v>Transcript Link</v>
      </c>
    </row>
    <row r="202" ht="195" spans="1:13">
      <c r="A202" s="1" t="s">
        <v>933</v>
      </c>
      <c r="B202" s="1" t="s">
        <v>13</v>
      </c>
      <c r="C202" s="4" t="s">
        <v>934</v>
      </c>
      <c r="D202" s="1" t="s">
        <v>935</v>
      </c>
      <c r="E202" s="1" t="s">
        <v>936</v>
      </c>
      <c r="F202" s="4" t="s">
        <v>17</v>
      </c>
      <c r="G202" s="1" t="s">
        <v>18</v>
      </c>
      <c r="H202" s="1" t="s">
        <v>19</v>
      </c>
      <c r="I202" s="1" t="s">
        <v>20</v>
      </c>
      <c r="J202" s="1" t="s">
        <v>937</v>
      </c>
      <c r="K202" s="1" t="s">
        <v>22</v>
      </c>
      <c r="L202" s="1" t="str">
        <f>HYPERLINK("https://files.afu.se/Downloads/Transcripts/0%20-%20Government/USA%20-%20NASA%20Glenn%20RC/2015 02 03 - NASA Glenn Research Center - Titan Submarine  Exploring the Depths of Kraken Mare_NnKxbdpLP5E - transcript (automated).pdf","Transcript Link")</f>
        <v>Transcript Link</v>
      </c>
      <c r="M202" s="2" t="str">
        <f>HYPERLINK("https://files.afu.se/Downloads/Transcripts/0%20-%20Government/USA%20-%20NASA%20Glenn%20RC/2015 02 03 - NASA Glenn Research Center - Titan Submarine  Exploring the Depths of Kraken Mare_NnKxbdpLP5E - transcript (automated).pdf","Transcript Link")</f>
        <v>Transcript Link</v>
      </c>
    </row>
    <row r="203" ht="195" spans="1:13">
      <c r="A203" s="1" t="s">
        <v>938</v>
      </c>
      <c r="B203" s="1" t="s">
        <v>13</v>
      </c>
      <c r="C203" s="4" t="s">
        <v>939</v>
      </c>
      <c r="D203" s="1" t="s">
        <v>940</v>
      </c>
      <c r="E203" s="1" t="s">
        <v>941</v>
      </c>
      <c r="F203" s="4" t="s">
        <v>17</v>
      </c>
      <c r="G203" s="1" t="s">
        <v>18</v>
      </c>
      <c r="H203" s="1" t="s">
        <v>19</v>
      </c>
      <c r="I203" s="1" t="s">
        <v>20</v>
      </c>
      <c r="J203" s="1" t="s">
        <v>942</v>
      </c>
      <c r="K203" s="1" t="s">
        <v>22</v>
      </c>
      <c r="L203" s="1" t="str">
        <f>HYPERLINK("https://files.afu.se/Downloads/Transcripts/0%20-%20Government/USA%20-%20NASA%20Glenn%20RC/2014 04 01 - NASA Glenn Research Center - Astronaut Karen Nyberg Visits NASA Glenn_Rg0AWmsjDro - transcript (automated).pdf","Transcript Link")</f>
        <v>Transcript Link</v>
      </c>
      <c r="M203" s="2" t="str">
        <f>HYPERLINK("https://files.afu.se/Downloads/Transcripts/0%20-%20Government/USA%20-%20NASA%20Glenn%20RC/2014 04 01 - NASA Glenn Research Center - Astronaut Karen Nyberg Visits NASA Glenn_Rg0AWmsjDro - transcript (automated).pdf","Transcript Link")</f>
        <v>Transcript Link</v>
      </c>
    </row>
    <row r="204" ht="195" spans="1:13">
      <c r="A204" s="1" t="s">
        <v>943</v>
      </c>
      <c r="B204" s="1" t="s">
        <v>13</v>
      </c>
      <c r="C204" s="4" t="s">
        <v>944</v>
      </c>
      <c r="D204" s="1" t="s">
        <v>945</v>
      </c>
      <c r="E204" s="1" t="s">
        <v>946</v>
      </c>
      <c r="F204" s="4" t="s">
        <v>17</v>
      </c>
      <c r="G204" s="1" t="s">
        <v>18</v>
      </c>
      <c r="H204" s="1" t="s">
        <v>19</v>
      </c>
      <c r="I204" s="1" t="s">
        <v>20</v>
      </c>
      <c r="J204" s="1" t="s">
        <v>947</v>
      </c>
      <c r="K204" s="1" t="s">
        <v>22</v>
      </c>
      <c r="L204" s="1" t="str">
        <f>HYPERLINK("https://files.afu.se/Downloads/Transcripts/0%20-%20Government/USA%20-%20NASA%20Glenn%20RC/2014 03 20 - NASA Glenn Research Center - NASA Glenn Careers_931SXklAeO8 - transcript (automated).pdf","Transcript Link")</f>
        <v>Transcript Link</v>
      </c>
      <c r="M204" s="2" t="str">
        <f>HYPERLINK("https://files.afu.se/Downloads/Transcripts/0%20-%20Government/USA%20-%20NASA%20Glenn%20RC/2014 03 20 - NASA Glenn Research Center - NASA Glenn Careers_931SXklAeO8 - transcript (automated).pdf","Transcript Link")</f>
        <v>Transcript Link</v>
      </c>
    </row>
    <row r="205" ht="195" spans="1:13">
      <c r="A205" s="1" t="s">
        <v>948</v>
      </c>
      <c r="B205" s="1" t="s">
        <v>13</v>
      </c>
      <c r="C205" s="4" t="s">
        <v>949</v>
      </c>
      <c r="D205" s="1" t="s">
        <v>950</v>
      </c>
      <c r="E205" s="1" t="s">
        <v>951</v>
      </c>
      <c r="F205" s="4" t="s">
        <v>17</v>
      </c>
      <c r="G205" s="1" t="s">
        <v>18</v>
      </c>
      <c r="H205" s="1" t="s">
        <v>19</v>
      </c>
      <c r="I205" s="1" t="s">
        <v>20</v>
      </c>
      <c r="J205" s="1" t="s">
        <v>952</v>
      </c>
      <c r="K205" s="1" t="s">
        <v>22</v>
      </c>
      <c r="L205" s="1" t="str">
        <f>HYPERLINK("https://files.afu.se/Downloads/Transcripts/0%20-%20Government/USA%20-%20NASA%20Glenn%20RC/2014 02 26 - NASA Glenn Research Center - NASA Glenn Research Center's Contributions to the Ares I-X Rocket Test_4C3Rpu8vkiE - transcript (automated).pdf","Transcript Link")</f>
        <v>Transcript Link</v>
      </c>
      <c r="M205" s="2" t="str">
        <f>HYPERLINK("https://files.afu.se/Downloads/Transcripts/0%20-%20Government/USA%20-%20NASA%20Glenn%20RC/2014 02 26 - NASA Glenn Research Center - NASA Glenn Research Center's Contributions to the Ares I-X Rocket Test_4C3Rpu8vkiE - transcript (automated).pdf","Transcript Link")</f>
        <v>Transcript Link</v>
      </c>
    </row>
    <row r="206" ht="195" spans="1:13">
      <c r="A206" s="1" t="s">
        <v>953</v>
      </c>
      <c r="B206" s="1" t="s">
        <v>13</v>
      </c>
      <c r="C206" s="4" t="s">
        <v>954</v>
      </c>
      <c r="D206" s="1" t="s">
        <v>955</v>
      </c>
      <c r="E206" s="1" t="s">
        <v>956</v>
      </c>
      <c r="F206" s="4" t="s">
        <v>17</v>
      </c>
      <c r="G206" s="1" t="s">
        <v>18</v>
      </c>
      <c r="H206" s="1" t="s">
        <v>19</v>
      </c>
      <c r="I206" s="1" t="s">
        <v>20</v>
      </c>
      <c r="J206" s="1" t="s">
        <v>957</v>
      </c>
      <c r="K206" s="1" t="s">
        <v>22</v>
      </c>
      <c r="L206" s="1" t="str">
        <f>HYPERLINK("https://files.afu.se/Downloads/Transcripts/0%20-%20Government/USA%20-%20NASA%20Glenn%20RC/2014 02 13 - NASA Glenn Research Center - Buckeye Regional FIRST Robotics Kickoff_jVXhCmZxppI - transcript (automated).pdf","Transcript Link")</f>
        <v>Transcript Link</v>
      </c>
      <c r="M206" s="2" t="str">
        <f>HYPERLINK("https://files.afu.se/Downloads/Transcripts/0%20-%20Government/USA%20-%20NASA%20Glenn%20RC/2014 02 13 - NASA Glenn Research Center - Buckeye Regional FIRST Robotics Kickoff_jVXhCmZxppI - transcript (automated).pdf","Transcript Link")</f>
        <v>Transcript Link</v>
      </c>
    </row>
    <row r="207" ht="195" spans="1:13">
      <c r="A207" s="1" t="s">
        <v>958</v>
      </c>
      <c r="B207" s="1" t="s">
        <v>13</v>
      </c>
      <c r="C207" s="4" t="s">
        <v>959</v>
      </c>
      <c r="D207" s="1" t="s">
        <v>960</v>
      </c>
      <c r="E207" s="1" t="s">
        <v>961</v>
      </c>
      <c r="F207" s="4" t="s">
        <v>17</v>
      </c>
      <c r="G207" s="1" t="s">
        <v>18</v>
      </c>
      <c r="H207" s="1" t="s">
        <v>19</v>
      </c>
      <c r="I207" s="1" t="s">
        <v>20</v>
      </c>
      <c r="J207" s="1" t="s">
        <v>962</v>
      </c>
      <c r="K207" s="1" t="s">
        <v>22</v>
      </c>
      <c r="L207" s="1" t="str">
        <f>HYPERLINK("https://files.afu.se/Downloads/Transcripts/0%20-%20Government/USA%20-%20NASA%20Glenn%20RC/2013 12 05 - NASA Glenn Research Center - Software Defined Radio Offers Flexible Platform to Further Space Science_jrZAH-3RD3o - transcript (automated).pdf","Transcript Link")</f>
        <v>Transcript Link</v>
      </c>
      <c r="M207" s="2" t="str">
        <f>HYPERLINK("https://files.afu.se/Downloads/Transcripts/0%20-%20Government/USA%20-%20NASA%20Glenn%20RC/2013 12 05 - NASA Glenn Research Center - Software Defined Radio Offers Flexible Platform to Further Space Science_jrZAH-3RD3o - transcript (automated).pdf","Transcript Link")</f>
        <v>Transcript Link</v>
      </c>
    </row>
    <row r="208" ht="240" spans="1:13">
      <c r="A208" s="1" t="s">
        <v>963</v>
      </c>
      <c r="B208" s="1" t="s">
        <v>13</v>
      </c>
      <c r="C208" s="4" t="s">
        <v>964</v>
      </c>
      <c r="D208" s="1" t="s">
        <v>965</v>
      </c>
      <c r="E208" s="1" t="s">
        <v>966</v>
      </c>
      <c r="F208" s="4" t="s">
        <v>17</v>
      </c>
      <c r="G208" s="1" t="s">
        <v>18</v>
      </c>
      <c r="H208" s="1" t="s">
        <v>19</v>
      </c>
      <c r="I208" s="1" t="s">
        <v>20</v>
      </c>
      <c r="J208" s="1" t="s">
        <v>967</v>
      </c>
      <c r="K208" s="1" t="s">
        <v>22</v>
      </c>
      <c r="L208" s="1" t="str">
        <f>HYPERLINK("https://files.afu.se/Downloads/Transcripts/0%20-%20Government/USA%20-%20NASA%20Glenn%20RC/2013 09 09 - NASA Glenn Research Center - NASA’s Evolutionary Xenon Thruster (NEXT)   Gridded Ion Thruster_0Kl-vromzaQ - transcript (automated).pdf","Transcript Link")</f>
        <v>Transcript Link</v>
      </c>
      <c r="M208" s="2" t="str">
        <f>HYPERLINK("https://files.afu.se/Downloads/Transcripts/0%20-%20Government/USA%20-%20NASA%20Glenn%20RC/2013 09 09 - NASA Glenn Research Center - NASA’s Evolutionary Xenon Thruster (NEXT)   Gridded Ion Thruster_0Kl-vromzaQ - transcript (automated).pdf","Transcript Link")</f>
        <v>Transcript Link</v>
      </c>
    </row>
    <row r="209" ht="195" spans="1:13">
      <c r="A209" s="1" t="s">
        <v>968</v>
      </c>
      <c r="B209" s="1" t="s">
        <v>13</v>
      </c>
      <c r="C209" s="4" t="s">
        <v>969</v>
      </c>
      <c r="D209" s="1" t="s">
        <v>970</v>
      </c>
      <c r="E209" s="1" t="s">
        <v>971</v>
      </c>
      <c r="F209" s="4" t="s">
        <v>17</v>
      </c>
      <c r="G209" s="1" t="s">
        <v>18</v>
      </c>
      <c r="H209" s="1" t="s">
        <v>19</v>
      </c>
      <c r="I209" s="1" t="s">
        <v>20</v>
      </c>
      <c r="J209" s="1" t="s">
        <v>972</v>
      </c>
      <c r="K209" s="1" t="s">
        <v>22</v>
      </c>
      <c r="L209" s="1" t="str">
        <f>HYPERLINK("https://files.afu.se/Downloads/Transcripts/0%20-%20Government/USA%20-%20NASA%20Glenn%20RC/2013 08 16 - NASA Glenn Research Center - NASA Glenn Research Center Balloon Mission Launch_hK_kWN0BsKs - transcript (automated).pdf","Transcript Link")</f>
        <v>Transcript Link</v>
      </c>
      <c r="M209" s="2" t="str">
        <f>HYPERLINK("https://files.afu.se/Downloads/Transcripts/0%20-%20Government/USA%20-%20NASA%20Glenn%20RC/2013 08 16 - NASA Glenn Research Center - NASA Glenn Research Center Balloon Mission Launch_hK_kWN0BsKs - transcript (automated).pdf","Transcript Link")</f>
        <v>Transcript Link</v>
      </c>
    </row>
    <row r="210" ht="195" spans="1:13">
      <c r="A210" s="1" t="s">
        <v>973</v>
      </c>
      <c r="B210" s="1" t="s">
        <v>13</v>
      </c>
      <c r="C210" s="4" t="s">
        <v>974</v>
      </c>
      <c r="D210" s="1" t="s">
        <v>975</v>
      </c>
      <c r="E210" s="1" t="s">
        <v>976</v>
      </c>
      <c r="F210" s="4" t="s">
        <v>17</v>
      </c>
      <c r="G210" s="1" t="s">
        <v>18</v>
      </c>
      <c r="H210" s="1" t="s">
        <v>19</v>
      </c>
      <c r="I210" s="1" t="s">
        <v>20</v>
      </c>
      <c r="J210" s="1" t="s">
        <v>977</v>
      </c>
      <c r="K210" s="1" t="s">
        <v>22</v>
      </c>
      <c r="L210" s="1" t="str">
        <f>HYPERLINK("https://files.afu.se/Downloads/Transcripts/0%20-%20Government/USA%20-%20NASA%20Glenn%20RC/2013 08 07 - NASA Glenn Research Center - Celebrating Inspirational Women at Glenn_yDoUR8Msf2w - transcript (automated).pdf","Transcript Link")</f>
        <v>Transcript Link</v>
      </c>
      <c r="M210" s="2" t="str">
        <f>HYPERLINK("https://files.afu.se/Downloads/Transcripts/0%20-%20Government/USA%20-%20NASA%20Glenn%20RC/2013 08 07 - NASA Glenn Research Center - Celebrating Inspirational Women at Glenn_yDoUR8Msf2w - transcript (automated).pdf","Transcript Link")</f>
        <v>Transcript Link</v>
      </c>
    </row>
    <row r="211" ht="195" spans="1:13">
      <c r="A211" s="1" t="s">
        <v>978</v>
      </c>
      <c r="B211" s="1" t="s">
        <v>13</v>
      </c>
      <c r="C211" s="4" t="s">
        <v>979</v>
      </c>
      <c r="D211" s="1" t="s">
        <v>980</v>
      </c>
      <c r="E211" s="1" t="s">
        <v>981</v>
      </c>
      <c r="F211" s="4" t="s">
        <v>17</v>
      </c>
      <c r="G211" s="1" t="s">
        <v>18</v>
      </c>
      <c r="H211" s="1" t="s">
        <v>19</v>
      </c>
      <c r="I211" s="1" t="s">
        <v>20</v>
      </c>
      <c r="J211" s="1" t="s">
        <v>982</v>
      </c>
      <c r="K211" s="1" t="s">
        <v>22</v>
      </c>
      <c r="L211" s="1" t="str">
        <f>HYPERLINK("https://files.afu.se/Downloads/Transcripts/0%20-%20Government/USA%20-%20NASA%20Glenn%20RC/2013 05 14 - NASA Glenn Research Center - Ice Accreation Animation_DE0x3RYpsK8 - transcript (automated).pdf","Transcript Link")</f>
        <v>Transcript Link</v>
      </c>
      <c r="M211" s="2" t="str">
        <f>HYPERLINK("https://files.afu.se/Downloads/Transcripts/0%20-%20Government/USA%20-%20NASA%20Glenn%20RC/2013 05 14 - NASA Glenn Research Center - Ice Accreation Animation_DE0x3RYpsK8 - transcript (automated).pdf","Transcript Link")</f>
        <v>Transcript Link</v>
      </c>
    </row>
    <row r="212" ht="195" spans="1:13">
      <c r="A212" s="1" t="s">
        <v>983</v>
      </c>
      <c r="B212" s="1" t="s">
        <v>13</v>
      </c>
      <c r="C212" s="4" t="s">
        <v>984</v>
      </c>
      <c r="D212" s="1" t="s">
        <v>985</v>
      </c>
      <c r="E212" s="1" t="s">
        <v>986</v>
      </c>
      <c r="F212" s="4" t="s">
        <v>17</v>
      </c>
      <c r="G212" s="1" t="s">
        <v>18</v>
      </c>
      <c r="H212" s="1" t="s">
        <v>19</v>
      </c>
      <c r="I212" s="1" t="s">
        <v>20</v>
      </c>
      <c r="J212" s="1" t="s">
        <v>987</v>
      </c>
      <c r="K212" s="1" t="s">
        <v>22</v>
      </c>
      <c r="L212" s="1" t="str">
        <f>HYPERLINK("https://files.afu.se/Downloads/Transcripts/0%20-%20Government/USA%20-%20NASA%20Glenn%20RC/2013 04 15 - NASA Glenn Research Center - Non-Flow-Through Fuel Cell_XGNcH56JZvU - transcript (automated).pdf","Transcript Link")</f>
        <v>Transcript Link</v>
      </c>
      <c r="M212" s="2" t="str">
        <f>HYPERLINK("https://files.afu.se/Downloads/Transcripts/0%20-%20Government/USA%20-%20NASA%20Glenn%20RC/2013 04 15 - NASA Glenn Research Center - Non-Flow-Through Fuel Cell_XGNcH56JZvU - transcript (automated).pdf","Transcript Link")</f>
        <v>Transcript Link</v>
      </c>
    </row>
    <row r="213" ht="195" spans="1:13">
      <c r="A213" s="1" t="s">
        <v>983</v>
      </c>
      <c r="B213" s="1" t="s">
        <v>13</v>
      </c>
      <c r="C213" s="4" t="s">
        <v>988</v>
      </c>
      <c r="D213" s="1" t="s">
        <v>989</v>
      </c>
      <c r="E213" s="1" t="s">
        <v>990</v>
      </c>
      <c r="F213" s="4" t="s">
        <v>17</v>
      </c>
      <c r="G213" s="1" t="s">
        <v>18</v>
      </c>
      <c r="H213" s="1" t="s">
        <v>19</v>
      </c>
      <c r="I213" s="1" t="s">
        <v>20</v>
      </c>
      <c r="J213" s="1" t="s">
        <v>991</v>
      </c>
      <c r="K213" s="1" t="s">
        <v>22</v>
      </c>
      <c r="L213" s="1" t="str">
        <f>HYPERLINK("https://files.afu.se/Downloads/Transcripts/0%20-%20Government/USA%20-%20NASA%20Glenn%20RC/2013 04 15 - NASA Glenn Research Center - Tree Biomechanics Research with NASA Technology_gqQL4jGHHig - transcript (automated).pdf","Transcript Link")</f>
        <v>Transcript Link</v>
      </c>
      <c r="M213" s="2" t="str">
        <f>HYPERLINK("https://files.afu.se/Downloads/Transcripts/0%20-%20Government/USA%20-%20NASA%20Glenn%20RC/2013 04 15 - NASA Glenn Research Center - Tree Biomechanics Research with NASA Technology_gqQL4jGHHig - transcript (automated).pdf","Transcript Link")</f>
        <v>Transcript Link</v>
      </c>
    </row>
    <row r="214" ht="195" spans="1:13">
      <c r="A214" s="1" t="s">
        <v>992</v>
      </c>
      <c r="B214" s="1" t="s">
        <v>13</v>
      </c>
      <c r="C214" s="4" t="s">
        <v>993</v>
      </c>
      <c r="D214" s="1" t="s">
        <v>994</v>
      </c>
      <c r="E214" s="1" t="s">
        <v>995</v>
      </c>
      <c r="F214" s="4" t="s">
        <v>17</v>
      </c>
      <c r="G214" s="1" t="s">
        <v>18</v>
      </c>
      <c r="H214" s="1" t="s">
        <v>19</v>
      </c>
      <c r="I214" s="1" t="s">
        <v>20</v>
      </c>
      <c r="J214" s="1" t="s">
        <v>996</v>
      </c>
      <c r="K214" s="1" t="s">
        <v>22</v>
      </c>
      <c r="L214" s="1" t="str">
        <f>HYPERLINK("https://files.afu.se/Downloads/Transcripts/0%20-%20Government/USA%20-%20NASA%20Glenn%20RC/2013 03 13 - NASA Glenn Research Center - Building a Career at NASA_puB_WBUWJDc - transcript (automated).pdf","Transcript Link")</f>
        <v>Transcript Link</v>
      </c>
      <c r="M214" s="2" t="str">
        <f>HYPERLINK("https://files.afu.se/Downloads/Transcripts/0%20-%20Government/USA%20-%20NASA%20Glenn%20RC/2013 03 13 - NASA Glenn Research Center - Building a Career at NASA_puB_WBUWJDc - transcript (automated).pdf","Transcript Link")</f>
        <v>Transcript Link</v>
      </c>
    </row>
    <row r="215" ht="195" spans="1:13">
      <c r="A215" s="1" t="s">
        <v>997</v>
      </c>
      <c r="B215" s="1" t="s">
        <v>13</v>
      </c>
      <c r="C215" s="4" t="s">
        <v>998</v>
      </c>
      <c r="D215" s="1" t="s">
        <v>999</v>
      </c>
      <c r="E215" s="1" t="s">
        <v>1000</v>
      </c>
      <c r="F215" s="4" t="s">
        <v>17</v>
      </c>
      <c r="G215" s="1" t="s">
        <v>18</v>
      </c>
      <c r="H215" s="1" t="s">
        <v>19</v>
      </c>
      <c r="I215" s="1" t="s">
        <v>20</v>
      </c>
      <c r="J215" s="1" t="s">
        <v>1001</v>
      </c>
      <c r="K215" s="1" t="s">
        <v>22</v>
      </c>
      <c r="L215" s="1" t="str">
        <f>HYPERLINK("https://files.afu.se/Downloads/Transcripts/0%20-%20Government/USA%20-%20NASA%20Glenn%20RC/2013 03 07 - NASA Glenn Research Center - The Future of Space Travel_Lq63sVCEkQ0 - transcript (automated).pdf","Transcript Link")</f>
        <v>Transcript Link</v>
      </c>
      <c r="M215" s="2" t="str">
        <f>HYPERLINK("https://files.afu.se/Downloads/Transcripts/0%20-%20Government/USA%20-%20NASA%20Glenn%20RC/2013 03 07 - NASA Glenn Research Center - The Future of Space Travel_Lq63sVCEkQ0 - transcript (automated).pdf","Transcript Link")</f>
        <v>Transcript Link</v>
      </c>
    </row>
    <row r="216" ht="195" spans="1:13">
      <c r="A216" s="1" t="s">
        <v>997</v>
      </c>
      <c r="B216" s="1" t="s">
        <v>13</v>
      </c>
      <c r="C216" s="4" t="s">
        <v>1002</v>
      </c>
      <c r="D216" s="1" t="s">
        <v>1003</v>
      </c>
      <c r="E216" s="1" t="s">
        <v>1004</v>
      </c>
      <c r="F216" s="4" t="s">
        <v>17</v>
      </c>
      <c r="G216" s="1" t="s">
        <v>18</v>
      </c>
      <c r="H216" s="1" t="s">
        <v>19</v>
      </c>
      <c r="I216" s="1" t="s">
        <v>20</v>
      </c>
      <c r="J216" s="1" t="s">
        <v>1005</v>
      </c>
      <c r="K216" s="1" t="s">
        <v>22</v>
      </c>
      <c r="L216" s="1" t="str">
        <f>HYPERLINK("https://files.afu.se/Downloads/Transcripts/0%20-%20Government/USA%20-%20NASA%20Glenn%20RC/2013 03 07 - NASA Glenn Research Center - Careers  From Teacher to Astronaut_KcKr_LFLpxs - transcript (automated).pdf","Transcript Link")</f>
        <v>Transcript Link</v>
      </c>
      <c r="M216" s="2" t="str">
        <f>HYPERLINK("https://files.afu.se/Downloads/Transcripts/0%20-%20Government/USA%20-%20NASA%20Glenn%20RC/2013 03 07 - NASA Glenn Research Center - Careers  From Teacher to Astronaut_KcKr_LFLpxs - transcript (automated).pdf","Transcript Link")</f>
        <v>Transcript Link</v>
      </c>
    </row>
    <row r="217" ht="195" spans="1:13">
      <c r="A217" s="1" t="s">
        <v>997</v>
      </c>
      <c r="B217" s="1" t="s">
        <v>13</v>
      </c>
      <c r="C217" s="4" t="s">
        <v>1006</v>
      </c>
      <c r="D217" s="1" t="s">
        <v>1007</v>
      </c>
      <c r="E217" s="1" t="s">
        <v>1008</v>
      </c>
      <c r="F217" s="4" t="s">
        <v>17</v>
      </c>
      <c r="G217" s="1" t="s">
        <v>18</v>
      </c>
      <c r="H217" s="1" t="s">
        <v>19</v>
      </c>
      <c r="I217" s="1" t="s">
        <v>20</v>
      </c>
      <c r="J217" s="1" t="s">
        <v>1009</v>
      </c>
      <c r="K217" s="1" t="s">
        <v>22</v>
      </c>
      <c r="L217" s="1" t="str">
        <f>HYPERLINK("https://files.afu.se/Downloads/Transcripts/0%20-%20Government/USA%20-%20NASA%20Glenn%20RC/2013 03 07 - NASA Glenn Research Center - NASA Now  The Body in Space_fgr09j_CcyI - transcript (automated).pdf","Transcript Link")</f>
        <v>Transcript Link</v>
      </c>
      <c r="M217" s="2" t="str">
        <f>HYPERLINK("https://files.afu.se/Downloads/Transcripts/0%20-%20Government/USA%20-%20NASA%20Glenn%20RC/2013 03 07 - NASA Glenn Research Center - NASA Now  The Body in Space_fgr09j_CcyI - transcript (automated).pdf","Transcript Link")</f>
        <v>Transcript Link</v>
      </c>
    </row>
    <row r="218" ht="195" spans="1:13">
      <c r="A218" s="1" t="s">
        <v>997</v>
      </c>
      <c r="B218" s="1" t="s">
        <v>13</v>
      </c>
      <c r="C218" s="4" t="s">
        <v>1010</v>
      </c>
      <c r="D218" s="1" t="s">
        <v>1011</v>
      </c>
      <c r="E218" s="1" t="s">
        <v>1012</v>
      </c>
      <c r="F218" s="4" t="s">
        <v>17</v>
      </c>
      <c r="G218" s="1" t="s">
        <v>18</v>
      </c>
      <c r="H218" s="1" t="s">
        <v>19</v>
      </c>
      <c r="I218" s="1" t="s">
        <v>20</v>
      </c>
      <c r="J218" s="1" t="s">
        <v>1013</v>
      </c>
      <c r="K218" s="1" t="s">
        <v>22</v>
      </c>
      <c r="L218" s="1" t="str">
        <f>HYPERLINK("https://files.afu.se/Downloads/Transcripts/0%20-%20Government/USA%20-%20NASA%20Glenn%20RC/2013 03 07 - NASA Glenn Research Center - Friction Stir Welding_DINv4reWYg4 - transcript (automated).pdf","Transcript Link")</f>
        <v>Transcript Link</v>
      </c>
      <c r="M218" s="2" t="str">
        <f>HYPERLINK("https://files.afu.se/Downloads/Transcripts/0%20-%20Government/USA%20-%20NASA%20Glenn%20RC/2013 03 07 - NASA Glenn Research Center - Friction Stir Welding_DINv4reWYg4 - transcript (automated).pdf","Transcript Link")</f>
        <v>Transcript Link</v>
      </c>
    </row>
    <row r="219" ht="195" spans="1:13">
      <c r="A219" s="1" t="s">
        <v>1014</v>
      </c>
      <c r="B219" s="1" t="s">
        <v>13</v>
      </c>
      <c r="C219" s="4" t="s">
        <v>1015</v>
      </c>
      <c r="D219" s="1" t="s">
        <v>1016</v>
      </c>
      <c r="E219" s="1" t="s">
        <v>1017</v>
      </c>
      <c r="F219" s="4" t="s">
        <v>17</v>
      </c>
      <c r="G219" s="1" t="s">
        <v>18</v>
      </c>
      <c r="H219" s="1" t="s">
        <v>19</v>
      </c>
      <c r="I219" s="1" t="s">
        <v>20</v>
      </c>
      <c r="J219" s="1" t="s">
        <v>1018</v>
      </c>
      <c r="K219" s="1" t="s">
        <v>22</v>
      </c>
      <c r="L219" s="1" t="str">
        <f>HYPERLINK("https://files.afu.se/Downloads/Transcripts/0%20-%20Government/USA%20-%20NASA%20Glenn%20RC/2012 09 14 - NASA Glenn Research Center - NASA Space Communications and Navigation_1-MBBLQyBLw - transcript (automated).pdf","Transcript Link")</f>
        <v>Transcript Link</v>
      </c>
      <c r="M219" s="2" t="str">
        <f>HYPERLINK("https://files.afu.se/Downloads/Transcripts/0%20-%20Government/USA%20-%20NASA%20Glenn%20RC/2012 09 14 - NASA Glenn Research Center - NASA Space Communications and Navigation_1-MBBLQyBLw - transcript (automated).pdf","Transcript Link")</f>
        <v>Transcript Link</v>
      </c>
    </row>
    <row r="220" ht="195" spans="1:13">
      <c r="A220" s="1" t="s">
        <v>1019</v>
      </c>
      <c r="B220" s="1" t="s">
        <v>13</v>
      </c>
      <c r="C220" s="4" t="s">
        <v>1020</v>
      </c>
      <c r="D220" s="1" t="s">
        <v>1021</v>
      </c>
      <c r="E220" s="1" t="s">
        <v>1022</v>
      </c>
      <c r="F220" s="4" t="s">
        <v>17</v>
      </c>
      <c r="G220" s="1" t="s">
        <v>18</v>
      </c>
      <c r="H220" s="1" t="s">
        <v>19</v>
      </c>
      <c r="I220" s="1" t="s">
        <v>20</v>
      </c>
      <c r="J220" s="1" t="s">
        <v>1023</v>
      </c>
      <c r="K220" s="1" t="s">
        <v>22</v>
      </c>
      <c r="L220" s="1" t="str">
        <f>HYPERLINK("https://files.afu.se/Downloads/Transcripts/0%20-%20Government/USA%20-%20NASA%20Glenn%20RC/2012 05 15 - NASA Glenn Research Center - TWEET UP.mov_-jVAqaaHy6g - transcript (automated).pdf","Transcript Link")</f>
        <v>Transcript Link</v>
      </c>
      <c r="M220" s="2" t="str">
        <f>HYPERLINK("https://files.afu.se/Downloads/Transcripts/0%20-%20Government/USA%20-%20NASA%20Glenn%20RC/2012 05 15 - NASA Glenn Research Center - TWEET UP.mov_-jVAqaaHy6g - transcript (automated).pdf","Transcript Link")</f>
        <v>Transcript Link</v>
      </c>
    </row>
    <row r="221" ht="195" spans="1:13">
      <c r="A221" s="1" t="s">
        <v>1024</v>
      </c>
      <c r="B221" s="1" t="s">
        <v>13</v>
      </c>
      <c r="C221" s="4" t="s">
        <v>1025</v>
      </c>
      <c r="D221" s="1" t="s">
        <v>1026</v>
      </c>
      <c r="E221" s="1" t="s">
        <v>1027</v>
      </c>
      <c r="F221" s="4" t="s">
        <v>17</v>
      </c>
      <c r="G221" s="1" t="s">
        <v>18</v>
      </c>
      <c r="H221" s="1" t="s">
        <v>19</v>
      </c>
      <c r="I221" s="1" t="s">
        <v>20</v>
      </c>
      <c r="J221" s="1" t="s">
        <v>1028</v>
      </c>
      <c r="K221" s="1" t="s">
        <v>22</v>
      </c>
      <c r="L221" s="1" t="str">
        <f>HYPERLINK("https://files.afu.se/Downloads/Transcripts/0%20-%20Government/USA%20-%20NASA%20Glenn%20RC/2011 10 06 - NASA Glenn Research Center - September 11 A Decade Later  Glenn's Remembrance Program [Event]_px0Z99Z3Qxk - transcript (automated).pdf","Transcript Link")</f>
        <v>Transcript Link</v>
      </c>
      <c r="M221" s="2" t="str">
        <f>HYPERLINK("https://files.afu.se/Downloads/Transcripts/0%20-%20Government/USA%20-%20NASA%20Glenn%20RC/2011 10 06 - NASA Glenn Research Center - September 11 A Decade Later  Glenn's Remembrance Program [Event]_px0Z99Z3Qxk - transcript (automated).pdf","Transcript Link")</f>
        <v>Transcript Link</v>
      </c>
    </row>
    <row r="222" ht="195" spans="1:13">
      <c r="A222" s="1" t="s">
        <v>1029</v>
      </c>
      <c r="B222" s="1" t="s">
        <v>13</v>
      </c>
      <c r="C222" s="4" t="s">
        <v>1030</v>
      </c>
      <c r="D222" s="1" t="s">
        <v>1031</v>
      </c>
      <c r="E222" s="1" t="s">
        <v>1032</v>
      </c>
      <c r="F222" s="4" t="s">
        <v>17</v>
      </c>
      <c r="G222" s="1" t="s">
        <v>18</v>
      </c>
      <c r="H222" s="1" t="s">
        <v>19</v>
      </c>
      <c r="I222" s="1" t="s">
        <v>20</v>
      </c>
      <c r="J222" s="1" t="s">
        <v>1033</v>
      </c>
      <c r="K222" s="1" t="s">
        <v>22</v>
      </c>
      <c r="L222" s="1" t="str">
        <f>HYPERLINK("https://files.afu.se/Downloads/Transcripts/0%20-%20Government/USA%20-%20NASA%20Glenn%20RC/2011 10 03 - NASA Glenn Research Center - September 11 A Decade Later  Glenn's Remembrance Program (cont.) [Code D]_47pZZVlG478 - transcript (automated).pdf","Transcript Link")</f>
        <v>Transcript Link</v>
      </c>
      <c r="M222" s="2" t="str">
        <f>HYPERLINK("https://files.afu.se/Downloads/Transcripts/0%20-%20Government/USA%20-%20NASA%20Glenn%20RC/2011 10 03 - NASA Glenn Research Center - September 11 A Decade Later  Glenn's Remembrance Program (cont.) [Code D]_47pZZVlG478 - transcript (automated).pdf","Transcript Link")</f>
        <v>Transcript Link</v>
      </c>
    </row>
    <row r="223" ht="195" spans="1:13">
      <c r="A223" s="1" t="s">
        <v>1034</v>
      </c>
      <c r="B223" s="1" t="s">
        <v>13</v>
      </c>
      <c r="C223" s="4" t="s">
        <v>1035</v>
      </c>
      <c r="D223" s="1" t="s">
        <v>1036</v>
      </c>
      <c r="E223" s="1" t="s">
        <v>1032</v>
      </c>
      <c r="F223" s="4" t="s">
        <v>17</v>
      </c>
      <c r="G223" s="1" t="s">
        <v>18</v>
      </c>
      <c r="H223" s="1" t="s">
        <v>19</v>
      </c>
      <c r="I223" s="1" t="s">
        <v>20</v>
      </c>
      <c r="J223" s="1" t="s">
        <v>1037</v>
      </c>
      <c r="K223" s="1" t="s">
        <v>22</v>
      </c>
      <c r="L223" s="1" t="str">
        <f>HYPERLINK("https://files.afu.se/Downloads/Transcripts/0%20-%20Government/USA%20-%20NASA%20Glenn%20RC/2011 09 30 - NASA Glenn Research Center - September 11 A Decade Later  Glenn's Remembrance Program (cont.) [Codes R,T]__Il5UrGs5FM - transcript (automated).pdf","Transcript Link")</f>
        <v>Transcript Link</v>
      </c>
      <c r="M223" s="2" t="str">
        <f>HYPERLINK("https://files.afu.se/Downloads/Transcripts/0%20-%20Government/USA%20-%20NASA%20Glenn%20RC/2011 09 30 - NASA Glenn Research Center - September 11 A Decade Later  Glenn's Remembrance Program (cont.) [Codes R,T]__Il5UrGs5FM - transcript (automated).pdf","Transcript Link")</f>
        <v>Transcript Link</v>
      </c>
    </row>
    <row r="224" ht="195" spans="1:13">
      <c r="A224" s="1" t="s">
        <v>1034</v>
      </c>
      <c r="B224" s="1" t="s">
        <v>13</v>
      </c>
      <c r="C224" s="4" t="s">
        <v>1038</v>
      </c>
      <c r="D224" s="1" t="s">
        <v>1039</v>
      </c>
      <c r="E224" s="1" t="s">
        <v>1032</v>
      </c>
      <c r="F224" s="4" t="s">
        <v>17</v>
      </c>
      <c r="G224" s="1" t="s">
        <v>18</v>
      </c>
      <c r="H224" s="1" t="s">
        <v>19</v>
      </c>
      <c r="I224" s="1" t="s">
        <v>20</v>
      </c>
      <c r="J224" s="1" t="s">
        <v>1040</v>
      </c>
      <c r="K224" s="1" t="s">
        <v>22</v>
      </c>
      <c r="L224" s="1" t="str">
        <f>HYPERLINK("https://files.afu.se/Downloads/Transcripts/0%20-%20Government/USA%20-%20NASA%20Glenn%20RC/2011 09 30 - NASA Glenn Research Center - September 11 A Decade Later  Glenn's Remembrance Program (cont.) [Codes F,H,K,M]_2a00Eewks_U - transcript (automated).pdf","Transcript Link")</f>
        <v>Transcript Link</v>
      </c>
      <c r="M224" s="2" t="str">
        <f>HYPERLINK("https://files.afu.se/Downloads/Transcripts/0%20-%20Government/USA%20-%20NASA%20Glenn%20RC/2011 09 30 - NASA Glenn Research Center - September 11 A Decade Later  Glenn's Remembrance Program (cont.) [Codes F,H,K,M]_2a00Eewks_U - transcript (automated).pdf","Transcript Link")</f>
        <v>Transcript Link</v>
      </c>
    </row>
    <row r="225" ht="195" spans="1:13">
      <c r="A225" s="1" t="s">
        <v>1034</v>
      </c>
      <c r="B225" s="1" t="s">
        <v>13</v>
      </c>
      <c r="C225" s="4" t="s">
        <v>1041</v>
      </c>
      <c r="D225" s="1" t="s">
        <v>1042</v>
      </c>
      <c r="E225" s="1" t="s">
        <v>1043</v>
      </c>
      <c r="F225" s="4" t="s">
        <v>17</v>
      </c>
      <c r="G225" s="1" t="s">
        <v>18</v>
      </c>
      <c r="H225" s="1" t="s">
        <v>19</v>
      </c>
      <c r="I225" s="1" t="s">
        <v>20</v>
      </c>
      <c r="J225" s="1" t="s">
        <v>1044</v>
      </c>
      <c r="K225" s="1" t="s">
        <v>22</v>
      </c>
      <c r="L225" s="1" t="str">
        <f>HYPERLINK("https://files.afu.se/Downloads/Transcripts/0%20-%20Government/USA%20-%20NASA%20Glenn%20RC/2011 09 30 - NASA Glenn Research Center - September 11 A Decade Later  Glenn's Remembrance Program (cont.) [Codes V,Q,N,G]_gsEqJXCEMzs - transcript (automated).pdf","Transcript Link")</f>
        <v>Transcript Link</v>
      </c>
      <c r="M225" s="2" t="str">
        <f>HYPERLINK("https://files.afu.se/Downloads/Transcripts/0%20-%20Government/USA%20-%20NASA%20Glenn%20RC/2011 09 30 - NASA Glenn Research Center - September 11 A Decade Later  Glenn's Remembrance Program (cont.) [Codes V,Q,N,G]_gsEqJXCEMzs - transcript (automated).pdf","Transcript Link")</f>
        <v>Transcript Link</v>
      </c>
    </row>
    <row r="226" ht="195" spans="1:13">
      <c r="A226" s="1" t="s">
        <v>1034</v>
      </c>
      <c r="B226" s="1" t="s">
        <v>13</v>
      </c>
      <c r="C226" s="4" t="s">
        <v>1045</v>
      </c>
      <c r="D226" s="1" t="s">
        <v>1046</v>
      </c>
      <c r="E226" s="1" t="s">
        <v>1032</v>
      </c>
      <c r="F226" s="4" t="s">
        <v>17</v>
      </c>
      <c r="G226" s="1" t="s">
        <v>18</v>
      </c>
      <c r="H226" s="1" t="s">
        <v>19</v>
      </c>
      <c r="I226" s="1" t="s">
        <v>20</v>
      </c>
      <c r="J226" s="1" t="s">
        <v>1047</v>
      </c>
      <c r="K226" s="1" t="s">
        <v>22</v>
      </c>
      <c r="L226" s="1" t="str">
        <f>HYPERLINK("https://files.afu.se/Downloads/Transcripts/0%20-%20Government/USA%20-%20NASA%20Glenn%20RC/2011 09 30 - NASA Glenn Research Center - September 11 A Decade Later  Glenn's Remembrance Program (cont.) [Codes A,S,B,C]_XrUasrA_20A - transcript (automated).pdf","Transcript Link")</f>
        <v>Transcript Link</v>
      </c>
      <c r="M226" s="2" t="str">
        <f>HYPERLINK("https://files.afu.se/Downloads/Transcripts/0%20-%20Government/USA%20-%20NASA%20Glenn%20RC/2011 09 30 - NASA Glenn Research Center - September 11 A Decade Later  Glenn's Remembrance Program (cont.) [Codes A,S,B,C]_XrUasrA_20A - transcript (automated).pdf","Transcript Link")</f>
        <v>Transcript Link</v>
      </c>
    </row>
    <row r="227" ht="195" spans="1:13">
      <c r="A227" s="1" t="s">
        <v>1048</v>
      </c>
      <c r="B227" s="1" t="s">
        <v>13</v>
      </c>
      <c r="C227" s="4" t="s">
        <v>1049</v>
      </c>
      <c r="D227" s="1" t="s">
        <v>1050</v>
      </c>
      <c r="E227" s="1" t="s">
        <v>1051</v>
      </c>
      <c r="F227" s="4" t="s">
        <v>17</v>
      </c>
      <c r="G227" s="1" t="s">
        <v>18</v>
      </c>
      <c r="H227" s="1" t="s">
        <v>19</v>
      </c>
      <c r="I227" s="1" t="s">
        <v>20</v>
      </c>
      <c r="J227" s="1" t="s">
        <v>1052</v>
      </c>
      <c r="K227" s="1" t="s">
        <v>22</v>
      </c>
      <c r="L227" s="1" t="str">
        <f>HYPERLINK("https://files.afu.se/Downloads/Transcripts/0%20-%20Government/USA%20-%20NASA%20Glenn%20RC/2011 07 14 - NASA Glenn Research Center - NASA Glenn Honor Awards 2011_lwIDW8ZgE8g - transcript (automated).pdf","Transcript Link")</f>
        <v>Transcript Link</v>
      </c>
      <c r="M227" s="2" t="str">
        <f>HYPERLINK("https://files.afu.se/Downloads/Transcripts/0%20-%20Government/USA%20-%20NASA%20Glenn%20RC/2011 07 14 - NASA Glenn Research Center - NASA Glenn Honor Awards 2011_lwIDW8ZgE8g - transcript (automated).pdf","Transcript Link")</f>
        <v>Transcript Link</v>
      </c>
    </row>
    <row r="228" ht="195" spans="1:13">
      <c r="A228" s="1" t="s">
        <v>1053</v>
      </c>
      <c r="B228" s="1" t="s">
        <v>13</v>
      </c>
      <c r="C228" s="4" t="s">
        <v>1054</v>
      </c>
      <c r="D228" s="1" t="s">
        <v>1055</v>
      </c>
      <c r="E228" s="1" t="s">
        <v>1056</v>
      </c>
      <c r="F228" s="4" t="s">
        <v>17</v>
      </c>
      <c r="G228" s="1" t="s">
        <v>18</v>
      </c>
      <c r="H228" s="1" t="s">
        <v>19</v>
      </c>
      <c r="I228" s="1" t="s">
        <v>20</v>
      </c>
      <c r="J228" s="1" t="s">
        <v>1057</v>
      </c>
      <c r="K228" s="1" t="s">
        <v>22</v>
      </c>
      <c r="L228" s="1" t="str">
        <f>HYPERLINK("https://files.afu.se/Downloads/Transcripts/0%20-%20Government/USA%20-%20NASA%20Glenn%20RC/2011 04 05 - NASA Glenn Research Center - Super Thin Ceramic Coatings - The Next Generation of Gas Turbine Engine Technology_mNLj_pcaadg - transcript (automated).pdf","Transcript Link")</f>
        <v>Transcript Link</v>
      </c>
      <c r="M228" s="2" t="str">
        <f>HYPERLINK("https://files.afu.se/Downloads/Transcripts/0%20-%20Government/USA%20-%20NASA%20Glenn%20RC/2011 04 05 - NASA Glenn Research Center - Super Thin Ceramic Coatings - The Next Generation of Gas Turbine Engine Technology_mNLj_pcaadg - transcript (automated).pdf","Transcript Link")</f>
        <v>Transcript Link</v>
      </c>
    </row>
    <row r="229" ht="195" spans="1:13">
      <c r="A229" s="1" t="s">
        <v>1058</v>
      </c>
      <c r="B229" s="1" t="s">
        <v>13</v>
      </c>
      <c r="C229" s="4" t="s">
        <v>1059</v>
      </c>
      <c r="D229" s="1" t="s">
        <v>1060</v>
      </c>
      <c r="E229" s="1" t="s">
        <v>1061</v>
      </c>
      <c r="F229" s="4" t="s">
        <v>17</v>
      </c>
      <c r="G229" s="1" t="s">
        <v>18</v>
      </c>
      <c r="H229" s="1" t="s">
        <v>19</v>
      </c>
      <c r="I229" s="1" t="s">
        <v>20</v>
      </c>
      <c r="J229" s="1" t="s">
        <v>1062</v>
      </c>
      <c r="K229" s="1" t="s">
        <v>22</v>
      </c>
      <c r="L229" s="1" t="str">
        <f>HYPERLINK("https://files.afu.se/Downloads/Transcripts/0%20-%20Government/USA%20-%20NASA%20Glenn%20RC/2009 06 05 - NASA Glenn Research Center - Defying Gravity   NASA Glenn_zUi7L7VLwr4 - transcript (automated).pdf","Transcript Link")</f>
        <v>Transcript Link</v>
      </c>
      <c r="M229" s="2" t="str">
        <f>HYPERLINK("https://files.afu.se/Downloads/Transcripts/0%20-%20Government/USA%20-%20NASA%20Glenn%20RC/2009 06 05 - NASA Glenn Research Center - Defying Gravity   NASA Glenn_zUi7L7VLwr4 - transcript (automated).pdf","Transcript Link")</f>
        <v>Transcript Link</v>
      </c>
    </row>
    <row r="230" ht="195" spans="1:13">
      <c r="A230" s="1" t="s">
        <v>1063</v>
      </c>
      <c r="B230" s="1" t="s">
        <v>13</v>
      </c>
      <c r="C230" s="4" t="s">
        <v>1064</v>
      </c>
      <c r="D230" s="1" t="s">
        <v>1065</v>
      </c>
      <c r="E230" s="1" t="s">
        <v>1066</v>
      </c>
      <c r="F230" s="4" t="s">
        <v>17</v>
      </c>
      <c r="G230" s="1" t="s">
        <v>18</v>
      </c>
      <c r="H230" s="1" t="s">
        <v>19</v>
      </c>
      <c r="I230" s="1" t="s">
        <v>20</v>
      </c>
      <c r="J230" s="1" t="s">
        <v>1067</v>
      </c>
      <c r="K230" s="1" t="s">
        <v>22</v>
      </c>
      <c r="L230" s="1" t="str">
        <f>HYPERLINK("https://files.afu.se/Downloads/Transcripts/0%20-%20Government/USA%20-%20NASA%20Glenn%20RC/2009 05 08 - NASA Glenn Research Center - Designing Faster Planes_Z1LKl1meT1s - transcript (automated).pdf","Transcript Link")</f>
        <v>Transcript Link</v>
      </c>
      <c r="M230" s="2" t="str">
        <f>HYPERLINK("https://files.afu.se/Downloads/Transcripts/0%20-%20Government/USA%20-%20NASA%20Glenn%20RC/2009 05 08 - NASA Glenn Research Center - Designing Faster Planes_Z1LKl1meT1s - transcript (automated).pdf","Transcript Link")</f>
        <v>Transcript Link</v>
      </c>
    </row>
    <row r="231" ht="195" spans="1:13">
      <c r="A231" s="1" t="s">
        <v>1068</v>
      </c>
      <c r="B231" s="1" t="s">
        <v>13</v>
      </c>
      <c r="C231" s="4" t="s">
        <v>1069</v>
      </c>
      <c r="D231" s="1" t="s">
        <v>1070</v>
      </c>
      <c r="E231" s="1" t="s">
        <v>1071</v>
      </c>
      <c r="F231" s="4" t="s">
        <v>17</v>
      </c>
      <c r="G231" s="1" t="s">
        <v>18</v>
      </c>
      <c r="H231" s="1" t="s">
        <v>19</v>
      </c>
      <c r="I231" s="1" t="s">
        <v>20</v>
      </c>
      <c r="J231" s="1" t="s">
        <v>1072</v>
      </c>
      <c r="K231" s="1" t="s">
        <v>22</v>
      </c>
      <c r="L231" s="1" t="str">
        <f>HYPERLINK("https://files.afu.se/Downloads/Transcripts/0%20-%20Government/USA%20-%20NASA%20Glenn%20RC/2009 04 06 - NASA Glenn Research Center - Quieter Aircraft_3LORf7nkYho - transcript (automated).pdf","Transcript Link")</f>
        <v>Transcript Link</v>
      </c>
      <c r="M231" s="2" t="str">
        <f>HYPERLINK("https://files.afu.se/Downloads/Transcripts/0%20-%20Government/USA%20-%20NASA%20Glenn%20RC/2009 04 06 - NASA Glenn Research Center - Quieter Aircraft_3LORf7nkYho - transcript (automated).pdf","Transcript Link")</f>
        <v>Transcript Link</v>
      </c>
    </row>
    <row r="232" ht="195" spans="1:13">
      <c r="A232" s="1" t="s">
        <v>1073</v>
      </c>
      <c r="B232" s="1" t="s">
        <v>13</v>
      </c>
      <c r="C232" s="4" t="s">
        <v>1074</v>
      </c>
      <c r="D232" s="1" t="s">
        <v>1075</v>
      </c>
      <c r="E232" s="1" t="s">
        <v>1076</v>
      </c>
      <c r="F232" s="4" t="s">
        <v>17</v>
      </c>
      <c r="G232" s="1" t="s">
        <v>18</v>
      </c>
      <c r="H232" s="1" t="s">
        <v>19</v>
      </c>
      <c r="I232" s="1" t="s">
        <v>20</v>
      </c>
      <c r="J232" s="1" t="s">
        <v>1077</v>
      </c>
      <c r="K232" s="1" t="s">
        <v>22</v>
      </c>
      <c r="L232" s="1" t="str">
        <f>HYPERLINK("https://files.afu.se/Downloads/Transcripts/0%20-%20Government/USA%20-%20NASA%20Glenn%20RC/2009 03 30 - NASA Glenn Research Center - Safer Landings_qzQkbLOGI4o - transcript (automated).pdf","Transcript Link")</f>
        <v>Transcript Link</v>
      </c>
      <c r="M232" s="2" t="str">
        <f>HYPERLINK("https://files.afu.se/Downloads/Transcripts/0%20-%20Government/USA%20-%20NASA%20Glenn%20RC/2009 03 30 - NASA Glenn Research Center - Safer Landings_qzQkbLOGI4o - transcript (automated).pdf","Transcript Link")</f>
        <v>Transcript Link</v>
      </c>
    </row>
    <row r="233" ht="315" spans="1:13">
      <c r="A233" s="1" t="s">
        <v>1078</v>
      </c>
      <c r="B233" s="1" t="s">
        <v>13</v>
      </c>
      <c r="C233" s="4" t="s">
        <v>1079</v>
      </c>
      <c r="D233" s="1" t="s">
        <v>1080</v>
      </c>
      <c r="E233" s="1" t="s">
        <v>1081</v>
      </c>
      <c r="F233" s="4" t="s">
        <v>17</v>
      </c>
      <c r="G233" s="1" t="s">
        <v>18</v>
      </c>
      <c r="H233" s="1" t="s">
        <v>19</v>
      </c>
      <c r="I233" s="1" t="s">
        <v>20</v>
      </c>
      <c r="J233" s="1" t="s">
        <v>1082</v>
      </c>
      <c r="K233" s="1" t="s">
        <v>22</v>
      </c>
      <c r="L233" s="1" t="str">
        <f>HYPERLINK("https://files.afu.se/Downloads/Transcripts/0%20-%20Government/USA%20-%20NASA%20Glenn%20RC/2009 02 27 - NASA Glenn Research Center - Ohio Astronauts Celebrate NASA's 50th_TCZu0VjEACE - transcript (automated).pdf","Transcript Link")</f>
        <v>Transcript Link</v>
      </c>
      <c r="M233" s="2" t="str">
        <f>HYPERLINK("https://files.afu.se/Downloads/Transcripts/0%20-%20Government/USA%20-%20NASA%20Glenn%20RC/2009 02 27 - NASA Glenn Research Center - Ohio Astronauts Celebrate NASA's 50th_TCZu0VjEACE - transcript (automated).pdf","Transcript Link")</f>
        <v>Transcript Link</v>
      </c>
    </row>
    <row r="234" ht="195" spans="1:13">
      <c r="A234" s="1" t="s">
        <v>1078</v>
      </c>
      <c r="B234" s="1" t="s">
        <v>13</v>
      </c>
      <c r="C234" s="4" t="s">
        <v>1083</v>
      </c>
      <c r="D234" s="1" t="s">
        <v>1084</v>
      </c>
      <c r="E234" s="1" t="s">
        <v>1085</v>
      </c>
      <c r="F234" s="4" t="s">
        <v>17</v>
      </c>
      <c r="G234" s="1" t="s">
        <v>18</v>
      </c>
      <c r="H234" s="1" t="s">
        <v>19</v>
      </c>
      <c r="I234" s="1" t="s">
        <v>20</v>
      </c>
      <c r="J234" s="1" t="s">
        <v>1086</v>
      </c>
      <c r="K234" s="1" t="s">
        <v>22</v>
      </c>
      <c r="L234" s="1" t="str">
        <f>HYPERLINK("https://files.afu.se/Downloads/Transcripts/0%20-%20Government/USA%20-%20NASA%20Glenn%20RC/2009 02 27 - NASA Glenn Research Center - Preventing Ice on Aircraft_23WG3t8Gh-M - transcript (automated).pdf","Transcript Link")</f>
        <v>Transcript Link</v>
      </c>
      <c r="M234" s="2" t="str">
        <f>HYPERLINK("https://files.afu.se/Downloads/Transcripts/0%20-%20Government/USA%20-%20NASA%20Glenn%20RC/2009 02 27 - NASA Glenn Research Center - Preventing Ice on Aircraft_23WG3t8Gh-M - transcript (automated).pdf","Transcript Link")</f>
        <v>Transcript Link</v>
      </c>
    </row>
    <row r="235" ht="195" spans="1:13">
      <c r="A235" s="1" t="s">
        <v>1078</v>
      </c>
      <c r="B235" s="1" t="s">
        <v>13</v>
      </c>
      <c r="C235" s="4" t="s">
        <v>1087</v>
      </c>
      <c r="D235" s="1" t="s">
        <v>1088</v>
      </c>
      <c r="E235" s="1" t="s">
        <v>1089</v>
      </c>
      <c r="F235" s="4" t="s">
        <v>17</v>
      </c>
      <c r="G235" s="1" t="s">
        <v>18</v>
      </c>
      <c r="H235" s="1" t="s">
        <v>19</v>
      </c>
      <c r="I235" s="1" t="s">
        <v>20</v>
      </c>
      <c r="J235" s="1" t="s">
        <v>1090</v>
      </c>
      <c r="K235" s="1" t="s">
        <v>22</v>
      </c>
      <c r="L235" s="1" t="str">
        <f>HYPERLINK("https://files.afu.se/Downloads/Transcripts/0%20-%20Government/USA%20-%20NASA%20Glenn%20RC/2009 02 27 - NASA Glenn Research Center - Aircraft Weather Communication_Tl5k0_nO9hk - transcript (automated).pdf","Transcript Link")</f>
        <v>Transcript Link</v>
      </c>
      <c r="M235" s="2" t="str">
        <f>HYPERLINK("https://files.afu.se/Downloads/Transcripts/0%20-%20Government/USA%20-%20NASA%20Glenn%20RC/2009 02 27 - NASA Glenn Research Center - Aircraft Weather Communication_Tl5k0_nO9hk - transcript (automated).pdf","Transcript Link")</f>
        <v>Transcript Link</v>
      </c>
    </row>
    <row r="236" ht="195" spans="1:13">
      <c r="A236" s="1" t="s">
        <v>1091</v>
      </c>
      <c r="B236" s="1" t="s">
        <v>13</v>
      </c>
      <c r="C236" s="4" t="s">
        <v>1092</v>
      </c>
      <c r="D236" s="1" t="s">
        <v>1093</v>
      </c>
      <c r="E236" s="1" t="s">
        <v>1094</v>
      </c>
      <c r="F236" s="4" t="s">
        <v>17</v>
      </c>
      <c r="G236" s="1" t="s">
        <v>18</v>
      </c>
      <c r="H236" s="1" t="s">
        <v>19</v>
      </c>
      <c r="I236" s="1" t="s">
        <v>20</v>
      </c>
      <c r="J236" s="1" t="s">
        <v>1095</v>
      </c>
      <c r="K236" s="1" t="s">
        <v>22</v>
      </c>
      <c r="L236" s="1" t="str">
        <f>HYPERLINK("https://files.afu.se/Downloads/Transcripts/0%20-%20Government/USA%20-%20NASA%20Glenn%20RC/2009 02 09 - NASA Glenn Research Center - Mind-Reading Research_QNfJrljcokA - transcript (automated).pdf","Transcript Link")</f>
        <v>Transcript Link</v>
      </c>
      <c r="M236" s="2" t="str">
        <f>HYPERLINK("https://files.afu.se/Downloads/Transcripts/0%20-%20Government/USA%20-%20NASA%20Glenn%20RC/2009 02 09 - NASA Glenn Research Center - Mind-Reading Research_QNfJrljcokA - transcript (automated).pdf","Transcript Link")</f>
        <v>Transcript Link</v>
      </c>
    </row>
    <row r="237" ht="195" spans="1:13">
      <c r="A237" s="1" t="s">
        <v>1096</v>
      </c>
      <c r="B237" s="1" t="s">
        <v>13</v>
      </c>
      <c r="C237" s="4" t="s">
        <v>1097</v>
      </c>
      <c r="D237" s="1" t="s">
        <v>1098</v>
      </c>
      <c r="E237" s="1" t="s">
        <v>1099</v>
      </c>
      <c r="F237" s="4" t="s">
        <v>17</v>
      </c>
      <c r="G237" s="1" t="s">
        <v>18</v>
      </c>
      <c r="H237" s="1" t="s">
        <v>19</v>
      </c>
      <c r="I237" s="1" t="s">
        <v>20</v>
      </c>
      <c r="J237" s="1" t="s">
        <v>1100</v>
      </c>
      <c r="K237" s="1" t="s">
        <v>22</v>
      </c>
      <c r="L237" s="1" t="str">
        <f>HYPERLINK("https://files.afu.se/Downloads/Transcripts/0%20-%20Government/USA%20-%20NASA%20Glenn%20RC/2008 12 10 - NASA Glenn Research Center - Shuttle Debris Impact Testing_suniiico7z4 - transcript (automated).pdf","Transcript Link")</f>
        <v>Transcript Link</v>
      </c>
      <c r="M237" s="2" t="str">
        <f>HYPERLINK("https://files.afu.se/Downloads/Transcripts/0%20-%20Government/USA%20-%20NASA%20Glenn%20RC/2008 12 10 - NASA Glenn Research Center - Shuttle Debris Impact Testing_suniiico7z4 - transcript (automated).pdf","Transcript Link")</f>
        <v>Transcript Link</v>
      </c>
    </row>
    <row r="238" ht="195" spans="1:13">
      <c r="A238" s="1" t="s">
        <v>1101</v>
      </c>
      <c r="B238" s="1" t="s">
        <v>13</v>
      </c>
      <c r="C238" s="4" t="s">
        <v>1102</v>
      </c>
      <c r="D238" s="1" t="s">
        <v>1103</v>
      </c>
      <c r="E238" s="1" t="s">
        <v>1104</v>
      </c>
      <c r="F238" s="4" t="s">
        <v>17</v>
      </c>
      <c r="G238" s="1" t="s">
        <v>18</v>
      </c>
      <c r="H238" s="1" t="s">
        <v>19</v>
      </c>
      <c r="I238" s="1" t="s">
        <v>20</v>
      </c>
      <c r="J238" s="1" t="s">
        <v>1105</v>
      </c>
      <c r="K238" s="1" t="s">
        <v>22</v>
      </c>
      <c r="L238" s="1" t="str">
        <f>HYPERLINK("https://files.afu.se/Downloads/Transcripts/0%20-%20Government/USA%20-%20NASA%20Glenn%20RC/2008 12 04 - NASA Glenn Research Center - Gimbal Rig_M3m5npzgVLY - transcript (automated).pdf","Transcript Link")</f>
        <v>Transcript Link</v>
      </c>
      <c r="M238" s="2" t="str">
        <f>HYPERLINK("https://files.afu.se/Downloads/Transcripts/0%20-%20Government/USA%20-%20NASA%20Glenn%20RC/2008 12 04 - NASA Glenn Research Center - Gimbal Rig_M3m5npzgVLY - transcript (automated).pdf","Transcript Link")</f>
        <v>Transcript Link</v>
      </c>
    </row>
    <row r="239" ht="195" spans="1:13">
      <c r="A239" s="1" t="s">
        <v>1106</v>
      </c>
      <c r="B239" s="1" t="s">
        <v>13</v>
      </c>
      <c r="C239" s="4" t="s">
        <v>1107</v>
      </c>
      <c r="D239" s="1" t="s">
        <v>1108</v>
      </c>
      <c r="E239" s="1" t="s">
        <v>1109</v>
      </c>
      <c r="F239" s="4" t="s">
        <v>17</v>
      </c>
      <c r="G239" s="1" t="s">
        <v>18</v>
      </c>
      <c r="H239" s="1" t="s">
        <v>19</v>
      </c>
      <c r="I239" s="1" t="s">
        <v>20</v>
      </c>
      <c r="J239" s="1" t="s">
        <v>1110</v>
      </c>
      <c r="K239" s="1" t="s">
        <v>22</v>
      </c>
      <c r="L239" s="1" t="str">
        <f>HYPERLINK("https://files.afu.se/Downloads/Transcripts/0%20-%20Government/USA%20-%20NASA%20Glenn%20RC/2008 12 03 - NASA Glenn Research Center - A Window to the Body_7t868zyq2nU - transcript (automated).pdf","Transcript Link")</f>
        <v>Transcript Link</v>
      </c>
      <c r="M239" s="2" t="str">
        <f>HYPERLINK("https://files.afu.se/Downloads/Transcripts/0%20-%20Government/USA%20-%20NASA%20Glenn%20RC/2008 12 03 - NASA Glenn Research Center - A Window to the Body_7t868zyq2nU - transcript (automated).pdf","Transcript Link")</f>
        <v>Transcript Link</v>
      </c>
    </row>
  </sheetData>
  <hyperlinks>
    <hyperlink ref="C2" r:id="rId1" display="https://youtu.be/Ij4IEF9MqNM"/>
    <hyperlink ref="F2" r:id="rId2" display="https://files.afu.se/Downloads/Transcripts/0%20-%20Government/USA%20-%20NASA%20Glenn%20RC/"/>
    <hyperlink ref="C3" r:id="rId3" display="https://youtu.be/JiBM_D6sYbs"/>
    <hyperlink ref="F3" r:id="rId2" display="https://files.afu.se/Downloads/Transcripts/0%20-%20Government/USA%20-%20NASA%20Glenn%20RC/"/>
    <hyperlink ref="C4" r:id="rId4" display="https://youtu.be/3DJ4ti1h7rU"/>
    <hyperlink ref="F4" r:id="rId2" display="https://files.afu.se/Downloads/Transcripts/0%20-%20Government/USA%20-%20NASA%20Glenn%20RC/"/>
    <hyperlink ref="C5" r:id="rId5" display="https://youtu.be/VpRSkRabQ1k"/>
    <hyperlink ref="F5" r:id="rId2" display="https://files.afu.se/Downloads/Transcripts/0%20-%20Government/USA%20-%20NASA%20Glenn%20RC/"/>
    <hyperlink ref="C6" r:id="rId6" display="https://youtu.be/_WOmNiQ7rNk"/>
    <hyperlink ref="F6" r:id="rId2" display="https://files.afu.se/Downloads/Transcripts/0%20-%20Government/USA%20-%20NASA%20Glenn%20RC/"/>
    <hyperlink ref="C7" r:id="rId7" display="https://youtu.be/TiQhOIvEy-4"/>
    <hyperlink ref="F7" r:id="rId2" display="https://files.afu.se/Downloads/Transcripts/0%20-%20Government/USA%20-%20NASA%20Glenn%20RC/"/>
    <hyperlink ref="C8" r:id="rId8" display="https://youtu.be/eKVAiujxDho"/>
    <hyperlink ref="F8" r:id="rId2" display="https://files.afu.se/Downloads/Transcripts/0%20-%20Government/USA%20-%20NASA%20Glenn%20RC/"/>
    <hyperlink ref="C9" r:id="rId9" display="https://youtu.be/-DYtUQ6vgx4"/>
    <hyperlink ref="F9" r:id="rId2" display="https://files.afu.se/Downloads/Transcripts/0%20-%20Government/USA%20-%20NASA%20Glenn%20RC/"/>
    <hyperlink ref="C10" r:id="rId10" display="https://youtu.be/ayGqeDyqKHA"/>
    <hyperlink ref="F10" r:id="rId2" display="https://files.afu.se/Downloads/Transcripts/0%20-%20Government/USA%20-%20NASA%20Glenn%20RC/"/>
    <hyperlink ref="C11" r:id="rId11" display="https://youtu.be/FJO13BYk7-Q"/>
    <hyperlink ref="F11" r:id="rId2" display="https://files.afu.se/Downloads/Transcripts/0%20-%20Government/USA%20-%20NASA%20Glenn%20RC/"/>
    <hyperlink ref="C12" r:id="rId12" display="https://youtu.be/x0iyUkbf2UI"/>
    <hyperlink ref="F12" r:id="rId2" display="https://files.afu.se/Downloads/Transcripts/0%20-%20Government/USA%20-%20NASA%20Glenn%20RC/"/>
    <hyperlink ref="C13" r:id="rId13" display="https://youtu.be/8E4Lj0phUgE"/>
    <hyperlink ref="F13" r:id="rId2" display="https://files.afu.se/Downloads/Transcripts/0%20-%20Government/USA%20-%20NASA%20Glenn%20RC/"/>
    <hyperlink ref="C14" r:id="rId14" display="https://youtu.be/SBdvj0TL-AQ"/>
    <hyperlink ref="F14" r:id="rId2" display="https://files.afu.se/Downloads/Transcripts/0%20-%20Government/USA%20-%20NASA%20Glenn%20RC/"/>
    <hyperlink ref="C15" r:id="rId15" display="https://youtu.be/eVJrvpZZg0c"/>
    <hyperlink ref="F15" r:id="rId2" display="https://files.afu.se/Downloads/Transcripts/0%20-%20Government/USA%20-%20NASA%20Glenn%20RC/"/>
    <hyperlink ref="C16" r:id="rId16" display="https://youtu.be/MtwOaTMgeFQ"/>
    <hyperlink ref="F16" r:id="rId2" display="https://files.afu.se/Downloads/Transcripts/0%20-%20Government/USA%20-%20NASA%20Glenn%20RC/"/>
    <hyperlink ref="C17" r:id="rId17" display="https://youtu.be/3RSzZqY2BN8"/>
    <hyperlink ref="F17" r:id="rId2" display="https://files.afu.se/Downloads/Transcripts/0%20-%20Government/USA%20-%20NASA%20Glenn%20RC/"/>
    <hyperlink ref="C18" r:id="rId18" display="https://youtu.be/sIWgqVxyGGs"/>
    <hyperlink ref="F18" r:id="rId2" display="https://files.afu.se/Downloads/Transcripts/0%20-%20Government/USA%20-%20NASA%20Glenn%20RC/"/>
    <hyperlink ref="C19" r:id="rId19" display="https://youtu.be/dHbTIDXS9XI"/>
    <hyperlink ref="F19" r:id="rId2" display="https://files.afu.se/Downloads/Transcripts/0%20-%20Government/USA%20-%20NASA%20Glenn%20RC/"/>
    <hyperlink ref="C20" r:id="rId20" display="https://youtu.be/TwmsxN_zOuo"/>
    <hyperlink ref="F20" r:id="rId2" display="https://files.afu.se/Downloads/Transcripts/0%20-%20Government/USA%20-%20NASA%20Glenn%20RC/"/>
    <hyperlink ref="C21" r:id="rId21" display="https://youtu.be/er7NCUh282k"/>
    <hyperlink ref="F21" r:id="rId2" display="https://files.afu.se/Downloads/Transcripts/0%20-%20Government/USA%20-%20NASA%20Glenn%20RC/"/>
    <hyperlink ref="C22" r:id="rId22" display="https://youtu.be/BirEII0g_hU"/>
    <hyperlink ref="F22" r:id="rId2" display="https://files.afu.se/Downloads/Transcripts/0%20-%20Government/USA%20-%20NASA%20Glenn%20RC/"/>
    <hyperlink ref="C23" r:id="rId23" display="https://youtu.be/DfnHt-h9D3Q"/>
    <hyperlink ref="F23" r:id="rId2" display="https://files.afu.se/Downloads/Transcripts/0%20-%20Government/USA%20-%20NASA%20Glenn%20RC/"/>
    <hyperlink ref="C24" r:id="rId24" display="https://youtu.be/rZLYOUVNyLI"/>
    <hyperlink ref="F24" r:id="rId2" display="https://files.afu.se/Downloads/Transcripts/0%20-%20Government/USA%20-%20NASA%20Glenn%20RC/"/>
    <hyperlink ref="C25" r:id="rId25" display="https://youtu.be/YODvuQA3bg8"/>
    <hyperlink ref="F25" r:id="rId2" display="https://files.afu.se/Downloads/Transcripts/0%20-%20Government/USA%20-%20NASA%20Glenn%20RC/"/>
    <hyperlink ref="C26" r:id="rId26" display="https://youtu.be/rdlGgzmIwSE"/>
    <hyperlink ref="F26" r:id="rId2" display="https://files.afu.se/Downloads/Transcripts/0%20-%20Government/USA%20-%20NASA%20Glenn%20RC/"/>
    <hyperlink ref="C27" r:id="rId27" display="https://youtu.be/sW7bxsILtkI"/>
    <hyperlink ref="F27" r:id="rId2" display="https://files.afu.se/Downloads/Transcripts/0%20-%20Government/USA%20-%20NASA%20Glenn%20RC/"/>
    <hyperlink ref="C28" r:id="rId28" display="https://youtu.be/j2n8e-BQWq4"/>
    <hyperlink ref="F28" r:id="rId2" display="https://files.afu.se/Downloads/Transcripts/0%20-%20Government/USA%20-%20NASA%20Glenn%20RC/"/>
    <hyperlink ref="C29" r:id="rId29" display="https://youtu.be/XagYihRUDpU"/>
    <hyperlink ref="F29" r:id="rId2" display="https://files.afu.se/Downloads/Transcripts/0%20-%20Government/USA%20-%20NASA%20Glenn%20RC/"/>
    <hyperlink ref="C30" r:id="rId30" display="https://youtu.be/X4wrlFgfkXo"/>
    <hyperlink ref="F30" r:id="rId2" display="https://files.afu.se/Downloads/Transcripts/0%20-%20Government/USA%20-%20NASA%20Glenn%20RC/"/>
    <hyperlink ref="C31" r:id="rId31" display="https://youtu.be/eqkrVpTjwLM"/>
    <hyperlink ref="F31" r:id="rId2" display="https://files.afu.se/Downloads/Transcripts/0%20-%20Government/USA%20-%20NASA%20Glenn%20RC/"/>
    <hyperlink ref="C32" r:id="rId32" display="https://youtu.be/Bf4zgBJk2bA"/>
    <hyperlink ref="F32" r:id="rId2" display="https://files.afu.se/Downloads/Transcripts/0%20-%20Government/USA%20-%20NASA%20Glenn%20RC/"/>
    <hyperlink ref="C33" r:id="rId33" display="https://youtu.be/1V_fMM041_g"/>
    <hyperlink ref="F33" r:id="rId2" display="https://files.afu.se/Downloads/Transcripts/0%20-%20Government/USA%20-%20NASA%20Glenn%20RC/"/>
    <hyperlink ref="C34" r:id="rId34" display="https://youtu.be/PRMrucQIkXU"/>
    <hyperlink ref="F34" r:id="rId2" display="https://files.afu.se/Downloads/Transcripts/0%20-%20Government/USA%20-%20NASA%20Glenn%20RC/"/>
    <hyperlink ref="C35" r:id="rId35" display="https://youtu.be/MK1cznT6yt0"/>
    <hyperlink ref="F35" r:id="rId2" display="https://files.afu.se/Downloads/Transcripts/0%20-%20Government/USA%20-%20NASA%20Glenn%20RC/"/>
    <hyperlink ref="C36" r:id="rId36" display="https://youtu.be/uQSbqA5CFEk"/>
    <hyperlink ref="F36" r:id="rId2" display="https://files.afu.se/Downloads/Transcripts/0%20-%20Government/USA%20-%20NASA%20Glenn%20RC/"/>
    <hyperlink ref="C37" r:id="rId37" display="https://youtu.be/jFAfgAyjKPc"/>
    <hyperlink ref="F37" r:id="rId2" display="https://files.afu.se/Downloads/Transcripts/0%20-%20Government/USA%20-%20NASA%20Glenn%20RC/"/>
    <hyperlink ref="C38" r:id="rId38" display="https://youtu.be/6kOoioPpSEE"/>
    <hyperlink ref="F38" r:id="rId2" display="https://files.afu.se/Downloads/Transcripts/0%20-%20Government/USA%20-%20NASA%20Glenn%20RC/"/>
    <hyperlink ref="C39" r:id="rId39" display="https://youtu.be/bj6s0DROZjI"/>
    <hyperlink ref="F39" r:id="rId2" display="https://files.afu.se/Downloads/Transcripts/0%20-%20Government/USA%20-%20NASA%20Glenn%20RC/"/>
    <hyperlink ref="C40" r:id="rId40" display="https://youtu.be/8q9HBL41kxo"/>
    <hyperlink ref="F40" r:id="rId2" display="https://files.afu.se/Downloads/Transcripts/0%20-%20Government/USA%20-%20NASA%20Glenn%20RC/"/>
    <hyperlink ref="C41" r:id="rId41" display="https://youtu.be/TuULbRSSJOI"/>
    <hyperlink ref="F41" r:id="rId2" display="https://files.afu.se/Downloads/Transcripts/0%20-%20Government/USA%20-%20NASA%20Glenn%20RC/"/>
    <hyperlink ref="C42" r:id="rId42" display="https://youtu.be/h5UhxXxIW4Q"/>
    <hyperlink ref="F42" r:id="rId2" display="https://files.afu.se/Downloads/Transcripts/0%20-%20Government/USA%20-%20NASA%20Glenn%20RC/"/>
    <hyperlink ref="C43" r:id="rId43" display="https://youtu.be/SUo8QZrRggM"/>
    <hyperlink ref="F43" r:id="rId2" display="https://files.afu.se/Downloads/Transcripts/0%20-%20Government/USA%20-%20NASA%20Glenn%20RC/"/>
    <hyperlink ref="C44" r:id="rId44" display="https://youtu.be/8GvldWevWCw"/>
    <hyperlink ref="F44" r:id="rId2" display="https://files.afu.se/Downloads/Transcripts/0%20-%20Government/USA%20-%20NASA%20Glenn%20RC/"/>
    <hyperlink ref="C45" r:id="rId45" display="https://youtu.be/Tb2j_Ndhq-8"/>
    <hyperlink ref="F45" r:id="rId2" display="https://files.afu.se/Downloads/Transcripts/0%20-%20Government/USA%20-%20NASA%20Glenn%20RC/"/>
    <hyperlink ref="C46" r:id="rId46" display="https://youtu.be/Bh320aGLnNs"/>
    <hyperlink ref="F46" r:id="rId2" display="https://files.afu.se/Downloads/Transcripts/0%20-%20Government/USA%20-%20NASA%20Glenn%20RC/"/>
    <hyperlink ref="C47" r:id="rId47" display="https://youtu.be/iQkgATPMvKQ"/>
    <hyperlink ref="F47" r:id="rId2" display="https://files.afu.se/Downloads/Transcripts/0%20-%20Government/USA%20-%20NASA%20Glenn%20RC/"/>
    <hyperlink ref="C48" r:id="rId48" display="https://youtu.be/D699vAuM9MY"/>
    <hyperlink ref="F48" r:id="rId2" display="https://files.afu.se/Downloads/Transcripts/0%20-%20Government/USA%20-%20NASA%20Glenn%20RC/"/>
    <hyperlink ref="C49" r:id="rId49" display="https://youtu.be/_-52WXRPpvc"/>
    <hyperlink ref="F49" r:id="rId2" display="https://files.afu.se/Downloads/Transcripts/0%20-%20Government/USA%20-%20NASA%20Glenn%20RC/"/>
    <hyperlink ref="C50" r:id="rId50" display="https://youtu.be/F6V7opj4eg8"/>
    <hyperlink ref="F50" r:id="rId2" display="https://files.afu.se/Downloads/Transcripts/0%20-%20Government/USA%20-%20NASA%20Glenn%20RC/"/>
    <hyperlink ref="C51" r:id="rId51" display="https://youtu.be/vcL4AWzcb_M"/>
    <hyperlink ref="F51" r:id="rId2" display="https://files.afu.se/Downloads/Transcripts/0%20-%20Government/USA%20-%20NASA%20Glenn%20RC/"/>
    <hyperlink ref="C52" r:id="rId52" display="https://youtu.be/m7-dEGGJlL8"/>
    <hyperlink ref="F52" r:id="rId2" display="https://files.afu.se/Downloads/Transcripts/0%20-%20Government/USA%20-%20NASA%20Glenn%20RC/"/>
    <hyperlink ref="C53" r:id="rId53" display="https://youtu.be/QmRbFNcp8Cs"/>
    <hyperlink ref="F53" r:id="rId2" display="https://files.afu.se/Downloads/Transcripts/0%20-%20Government/USA%20-%20NASA%20Glenn%20RC/"/>
    <hyperlink ref="C54" r:id="rId54" display="https://youtu.be/pwEF_IXBeo8"/>
    <hyperlink ref="F54" r:id="rId2" display="https://files.afu.se/Downloads/Transcripts/0%20-%20Government/USA%20-%20NASA%20Glenn%20RC/"/>
    <hyperlink ref="C55" r:id="rId55" display="https://youtu.be/lHWQXG8IWXI"/>
    <hyperlink ref="F55" r:id="rId2" display="https://files.afu.se/Downloads/Transcripts/0%20-%20Government/USA%20-%20NASA%20Glenn%20RC/"/>
    <hyperlink ref="C56" r:id="rId56" display="https://youtu.be/qR38q2428Pg"/>
    <hyperlink ref="F56" r:id="rId2" display="https://files.afu.se/Downloads/Transcripts/0%20-%20Government/USA%20-%20NASA%20Glenn%20RC/"/>
    <hyperlink ref="C57" r:id="rId57" display="https://youtu.be/TCRrtSSCzbI"/>
    <hyperlink ref="F57" r:id="rId2" display="https://files.afu.se/Downloads/Transcripts/0%20-%20Government/USA%20-%20NASA%20Glenn%20RC/"/>
    <hyperlink ref="C58" r:id="rId58" display="https://youtu.be/t3iCp8SC0-s"/>
    <hyperlink ref="F58" r:id="rId2" display="https://files.afu.se/Downloads/Transcripts/0%20-%20Government/USA%20-%20NASA%20Glenn%20RC/"/>
    <hyperlink ref="C59" r:id="rId59" display="https://youtu.be/A8W2g86LfIU"/>
    <hyperlink ref="F59" r:id="rId2" display="https://files.afu.se/Downloads/Transcripts/0%20-%20Government/USA%20-%20NASA%20Glenn%20RC/"/>
    <hyperlink ref="C60" r:id="rId60" display="https://youtu.be/-u9oaEmoNXk"/>
    <hyperlink ref="F60" r:id="rId2" display="https://files.afu.se/Downloads/Transcripts/0%20-%20Government/USA%20-%20NASA%20Glenn%20RC/"/>
    <hyperlink ref="C61" r:id="rId61" display="https://youtu.be/MEO2XBNGexU"/>
    <hyperlink ref="F61" r:id="rId2" display="https://files.afu.se/Downloads/Transcripts/0%20-%20Government/USA%20-%20NASA%20Glenn%20RC/"/>
    <hyperlink ref="C62" r:id="rId62" display="https://youtu.be/9PSwoY1Nl4Q"/>
    <hyperlink ref="F62" r:id="rId2" display="https://files.afu.se/Downloads/Transcripts/0%20-%20Government/USA%20-%20NASA%20Glenn%20RC/"/>
    <hyperlink ref="C63" r:id="rId63" display="https://youtu.be/KKdZCBOwDbo"/>
    <hyperlink ref="F63" r:id="rId2" display="https://files.afu.se/Downloads/Transcripts/0%20-%20Government/USA%20-%20NASA%20Glenn%20RC/"/>
    <hyperlink ref="C64" r:id="rId64" display="https://youtu.be/5uPnTP0X6Hc"/>
    <hyperlink ref="F64" r:id="rId2" display="https://files.afu.se/Downloads/Transcripts/0%20-%20Government/USA%20-%20NASA%20Glenn%20RC/"/>
    <hyperlink ref="C65" r:id="rId65" display="https://youtu.be/99IiiT8cK0k"/>
    <hyperlink ref="F65" r:id="rId2" display="https://files.afu.se/Downloads/Transcripts/0%20-%20Government/USA%20-%20NASA%20Glenn%20RC/"/>
    <hyperlink ref="C66" r:id="rId66" display="https://youtu.be/CVXv-_tV8Ys"/>
    <hyperlink ref="F66" r:id="rId2" display="https://files.afu.se/Downloads/Transcripts/0%20-%20Government/USA%20-%20NASA%20Glenn%20RC/"/>
    <hyperlink ref="C67" r:id="rId67" display="https://youtu.be/v5RLhcG5-Xw"/>
    <hyperlink ref="F67" r:id="rId2" display="https://files.afu.se/Downloads/Transcripts/0%20-%20Government/USA%20-%20NASA%20Glenn%20RC/"/>
    <hyperlink ref="C68" r:id="rId68" display="https://youtu.be/OoS866Sj4Zg"/>
    <hyperlink ref="F68" r:id="rId2" display="https://files.afu.se/Downloads/Transcripts/0%20-%20Government/USA%20-%20NASA%20Glenn%20RC/"/>
    <hyperlink ref="C69" r:id="rId69" display="https://youtu.be/_yUo2oYwpAo"/>
    <hyperlink ref="F69" r:id="rId2" display="https://files.afu.se/Downloads/Transcripts/0%20-%20Government/USA%20-%20NASA%20Glenn%20RC/"/>
    <hyperlink ref="C70" r:id="rId70" display="https://youtu.be/SFlZb6qkPtw"/>
    <hyperlink ref="F70" r:id="rId2" display="https://files.afu.se/Downloads/Transcripts/0%20-%20Government/USA%20-%20NASA%20Glenn%20RC/"/>
    <hyperlink ref="C71" r:id="rId71" display="https://youtu.be/dXwTfrDq0X8"/>
    <hyperlink ref="F71" r:id="rId2" display="https://files.afu.se/Downloads/Transcripts/0%20-%20Government/USA%20-%20NASA%20Glenn%20RC/"/>
    <hyperlink ref="C72" r:id="rId72" display="https://youtu.be/lvJ78l9ZJ_E"/>
    <hyperlink ref="F72" r:id="rId2" display="https://files.afu.se/Downloads/Transcripts/0%20-%20Government/USA%20-%20NASA%20Glenn%20RC/"/>
    <hyperlink ref="C73" r:id="rId73" display="https://youtu.be/jvX-EoDz3hg"/>
    <hyperlink ref="F73" r:id="rId2" display="https://files.afu.se/Downloads/Transcripts/0%20-%20Government/USA%20-%20NASA%20Glenn%20RC/"/>
    <hyperlink ref="C74" r:id="rId74" display="https://youtu.be/OKAzQM0h6b0"/>
    <hyperlink ref="F74" r:id="rId2" display="https://files.afu.se/Downloads/Transcripts/0%20-%20Government/USA%20-%20NASA%20Glenn%20RC/"/>
    <hyperlink ref="C75" r:id="rId75" display="https://youtu.be/F_qYYE3i2ww"/>
    <hyperlink ref="F75" r:id="rId2" display="https://files.afu.se/Downloads/Transcripts/0%20-%20Government/USA%20-%20NASA%20Glenn%20RC/"/>
    <hyperlink ref="C76" r:id="rId76" display="https://youtu.be/s39Kl0ruj1Y"/>
    <hyperlink ref="F76" r:id="rId2" display="https://files.afu.se/Downloads/Transcripts/0%20-%20Government/USA%20-%20NASA%20Glenn%20RC/"/>
    <hyperlink ref="C77" r:id="rId77" display="https://youtu.be/wnT5q2_1HNc"/>
    <hyperlink ref="F77" r:id="rId2" display="https://files.afu.se/Downloads/Transcripts/0%20-%20Government/USA%20-%20NASA%20Glenn%20RC/"/>
    <hyperlink ref="C78" r:id="rId78" display="https://youtu.be/vZolTxoTibo"/>
    <hyperlink ref="F78" r:id="rId2" display="https://files.afu.se/Downloads/Transcripts/0%20-%20Government/USA%20-%20NASA%20Glenn%20RC/"/>
    <hyperlink ref="C79" r:id="rId79" display="https://youtu.be/r6Jkazvnqbg"/>
    <hyperlink ref="F79" r:id="rId2" display="https://files.afu.se/Downloads/Transcripts/0%20-%20Government/USA%20-%20NASA%20Glenn%20RC/"/>
    <hyperlink ref="C80" r:id="rId80" display="https://youtu.be/_plOubyV6OM"/>
    <hyperlink ref="F80" r:id="rId2" display="https://files.afu.se/Downloads/Transcripts/0%20-%20Government/USA%20-%20NASA%20Glenn%20RC/"/>
    <hyperlink ref="C81" r:id="rId81" display="https://youtu.be/dfOvZygyiCo"/>
    <hyperlink ref="F81" r:id="rId2" display="https://files.afu.se/Downloads/Transcripts/0%20-%20Government/USA%20-%20NASA%20Glenn%20RC/"/>
    <hyperlink ref="C82" r:id="rId82" display="https://youtu.be/uueQd6oJMgM"/>
    <hyperlink ref="F82" r:id="rId2" display="https://files.afu.se/Downloads/Transcripts/0%20-%20Government/USA%20-%20NASA%20Glenn%20RC/"/>
    <hyperlink ref="C83" r:id="rId83" display="https://youtu.be/mtbzw1dnytQ"/>
    <hyperlink ref="F83" r:id="rId2" display="https://files.afu.se/Downloads/Transcripts/0%20-%20Government/USA%20-%20NASA%20Glenn%20RC/"/>
    <hyperlink ref="C84" r:id="rId84" display="https://youtu.be/9-WXFsLjYa4"/>
    <hyperlink ref="F84" r:id="rId2" display="https://files.afu.se/Downloads/Transcripts/0%20-%20Government/USA%20-%20NASA%20Glenn%20RC/"/>
    <hyperlink ref="C85" r:id="rId85" display="https://youtu.be/xY3k2imRFK8"/>
    <hyperlink ref="F85" r:id="rId2" display="https://files.afu.se/Downloads/Transcripts/0%20-%20Government/USA%20-%20NASA%20Glenn%20RC/"/>
    <hyperlink ref="C86" r:id="rId86" display="https://youtu.be/ThkZEACxLp8"/>
    <hyperlink ref="F86" r:id="rId2" display="https://files.afu.se/Downloads/Transcripts/0%20-%20Government/USA%20-%20NASA%20Glenn%20RC/"/>
    <hyperlink ref="C87" r:id="rId87" display="https://youtu.be/ASlXBgKMxGo"/>
    <hyperlink ref="F87" r:id="rId2" display="https://files.afu.se/Downloads/Transcripts/0%20-%20Government/USA%20-%20NASA%20Glenn%20RC/"/>
    <hyperlink ref="C88" r:id="rId88" display="https://youtu.be/sT3K9Q42sC4"/>
    <hyperlink ref="F88" r:id="rId2" display="https://files.afu.se/Downloads/Transcripts/0%20-%20Government/USA%20-%20NASA%20Glenn%20RC/"/>
    <hyperlink ref="C89" r:id="rId89" display="https://youtu.be/UxTPoDgUxpE"/>
    <hyperlink ref="F89" r:id="rId2" display="https://files.afu.se/Downloads/Transcripts/0%20-%20Government/USA%20-%20NASA%20Glenn%20RC/"/>
    <hyperlink ref="C90" r:id="rId90" display="https://youtu.be/77ULPBIkO60"/>
    <hyperlink ref="F90" r:id="rId2" display="https://files.afu.se/Downloads/Transcripts/0%20-%20Government/USA%20-%20NASA%20Glenn%20RC/"/>
    <hyperlink ref="C91" r:id="rId91" display="https://youtu.be/6MtAa7YkfC8"/>
    <hyperlink ref="F91" r:id="rId2" display="https://files.afu.se/Downloads/Transcripts/0%20-%20Government/USA%20-%20NASA%20Glenn%20RC/"/>
    <hyperlink ref="C92" r:id="rId92" display="https://youtu.be/3szehurKzZI"/>
    <hyperlink ref="F92" r:id="rId2" display="https://files.afu.se/Downloads/Transcripts/0%20-%20Government/USA%20-%20NASA%20Glenn%20RC/"/>
    <hyperlink ref="C93" r:id="rId93" display="https://youtu.be/bkJt6nB_JM0"/>
    <hyperlink ref="F93" r:id="rId2" display="https://files.afu.se/Downloads/Transcripts/0%20-%20Government/USA%20-%20NASA%20Glenn%20RC/"/>
    <hyperlink ref="C94" r:id="rId94" display="https://youtu.be/a2KzT4Z3qyY"/>
    <hyperlink ref="F94" r:id="rId2" display="https://files.afu.se/Downloads/Transcripts/0%20-%20Government/USA%20-%20NASA%20Glenn%20RC/"/>
    <hyperlink ref="C95" r:id="rId95" display="https://youtu.be/itAwIPMWA3o"/>
    <hyperlink ref="F95" r:id="rId2" display="https://files.afu.se/Downloads/Transcripts/0%20-%20Government/USA%20-%20NASA%20Glenn%20RC/"/>
    <hyperlink ref="C96" r:id="rId96" display="https://youtu.be/tZOiNjCWgq0"/>
    <hyperlink ref="F96" r:id="rId2" display="https://files.afu.se/Downloads/Transcripts/0%20-%20Government/USA%20-%20NASA%20Glenn%20RC/"/>
    <hyperlink ref="C97" r:id="rId97" display="https://youtu.be/MQo7xMxcP1U"/>
    <hyperlink ref="F97" r:id="rId2" display="https://files.afu.se/Downloads/Transcripts/0%20-%20Government/USA%20-%20NASA%20Glenn%20RC/"/>
    <hyperlink ref="C98" r:id="rId98" display="https://youtu.be/h4SCp5vfxH0"/>
    <hyperlink ref="F98" r:id="rId2" display="https://files.afu.se/Downloads/Transcripts/0%20-%20Government/USA%20-%20NASA%20Glenn%20RC/"/>
    <hyperlink ref="C99" r:id="rId99" display="https://youtu.be/rBLmm6SbA6M"/>
    <hyperlink ref="F99" r:id="rId2" display="https://files.afu.se/Downloads/Transcripts/0%20-%20Government/USA%20-%20NASA%20Glenn%20RC/"/>
    <hyperlink ref="C100" r:id="rId100" display="https://youtu.be/Rg6kmUWNSGk"/>
    <hyperlink ref="F100" r:id="rId2" display="https://files.afu.se/Downloads/Transcripts/0%20-%20Government/USA%20-%20NASA%20Glenn%20RC/"/>
    <hyperlink ref="C101" r:id="rId101" display="https://youtu.be/ogBPDQ13xfU"/>
    <hyperlink ref="F101" r:id="rId2" display="https://files.afu.se/Downloads/Transcripts/0%20-%20Government/USA%20-%20NASA%20Glenn%20RC/"/>
    <hyperlink ref="C102" r:id="rId102" display="https://youtu.be/0cG_gA-IjiY"/>
    <hyperlink ref="F102" r:id="rId2" display="https://files.afu.se/Downloads/Transcripts/0%20-%20Government/USA%20-%20NASA%20Glenn%20RC/"/>
    <hyperlink ref="C103" r:id="rId103" display="https://youtu.be/k1XtzuyvT-0"/>
    <hyperlink ref="F103" r:id="rId2" display="https://files.afu.se/Downloads/Transcripts/0%20-%20Government/USA%20-%20NASA%20Glenn%20RC/"/>
    <hyperlink ref="C104" r:id="rId104" display="https://youtu.be/zNyW-pbyzm4"/>
    <hyperlink ref="F104" r:id="rId2" display="https://files.afu.se/Downloads/Transcripts/0%20-%20Government/USA%20-%20NASA%20Glenn%20RC/"/>
    <hyperlink ref="C105" r:id="rId105" display="https://youtu.be/arWctJSEaB8"/>
    <hyperlink ref="F105" r:id="rId2" display="https://files.afu.se/Downloads/Transcripts/0%20-%20Government/USA%20-%20NASA%20Glenn%20RC/"/>
    <hyperlink ref="C106" r:id="rId106" display="https://youtu.be/7CJEAv6kjHs"/>
    <hyperlink ref="F106" r:id="rId2" display="https://files.afu.se/Downloads/Transcripts/0%20-%20Government/USA%20-%20NASA%20Glenn%20RC/"/>
    <hyperlink ref="C107" r:id="rId107" display="https://youtu.be/DOQFKbFLZuw"/>
    <hyperlink ref="F107" r:id="rId2" display="https://files.afu.se/Downloads/Transcripts/0%20-%20Government/USA%20-%20NASA%20Glenn%20RC/"/>
    <hyperlink ref="C108" r:id="rId108" display="https://youtu.be/gmKpHDCfEJA"/>
    <hyperlink ref="F108" r:id="rId2" display="https://files.afu.se/Downloads/Transcripts/0%20-%20Government/USA%20-%20NASA%20Glenn%20RC/"/>
    <hyperlink ref="C109" r:id="rId109" display="https://youtu.be/HMDSE05Uh0M"/>
    <hyperlink ref="F109" r:id="rId2" display="https://files.afu.se/Downloads/Transcripts/0%20-%20Government/USA%20-%20NASA%20Glenn%20RC/"/>
    <hyperlink ref="C110" r:id="rId110" display="https://youtu.be/btpIUZi084Q"/>
    <hyperlink ref="F110" r:id="rId2" display="https://files.afu.se/Downloads/Transcripts/0%20-%20Government/USA%20-%20NASA%20Glenn%20RC/"/>
    <hyperlink ref="C111" r:id="rId111" display="https://youtu.be/yk8esX-SY5o"/>
    <hyperlink ref="F111" r:id="rId2" display="https://files.afu.se/Downloads/Transcripts/0%20-%20Government/USA%20-%20NASA%20Glenn%20RC/"/>
    <hyperlink ref="C112" r:id="rId112" display="https://youtu.be/qEdvoK80mNI"/>
    <hyperlink ref="F112" r:id="rId2" display="https://files.afu.se/Downloads/Transcripts/0%20-%20Government/USA%20-%20NASA%20Glenn%20RC/"/>
    <hyperlink ref="C113" r:id="rId113" display="https://youtu.be/Gaf4E_taV70"/>
    <hyperlink ref="F113" r:id="rId2" display="https://files.afu.se/Downloads/Transcripts/0%20-%20Government/USA%20-%20NASA%20Glenn%20RC/"/>
    <hyperlink ref="C114" r:id="rId114" display="https://youtu.be/M1ZO_g6MqFw"/>
    <hyperlink ref="F114" r:id="rId2" display="https://files.afu.se/Downloads/Transcripts/0%20-%20Government/USA%20-%20NASA%20Glenn%20RC/"/>
    <hyperlink ref="C115" r:id="rId115" display="https://youtu.be/7NxXDZTRRQU"/>
    <hyperlink ref="F115" r:id="rId2" display="https://files.afu.se/Downloads/Transcripts/0%20-%20Government/USA%20-%20NASA%20Glenn%20RC/"/>
    <hyperlink ref="C116" r:id="rId116" display="https://youtu.be/AWz4FlC7hwo"/>
    <hyperlink ref="F116" r:id="rId2" display="https://files.afu.se/Downloads/Transcripts/0%20-%20Government/USA%20-%20NASA%20Glenn%20RC/"/>
    <hyperlink ref="C117" r:id="rId117" display="https://youtu.be/4t96M-iCFzo"/>
    <hyperlink ref="F117" r:id="rId2" display="https://files.afu.se/Downloads/Transcripts/0%20-%20Government/USA%20-%20NASA%20Glenn%20RC/"/>
    <hyperlink ref="C118" r:id="rId118" display="https://youtu.be/5rhRT57B-2M"/>
    <hyperlink ref="F118" r:id="rId2" display="https://files.afu.se/Downloads/Transcripts/0%20-%20Government/USA%20-%20NASA%20Glenn%20RC/"/>
    <hyperlink ref="C119" r:id="rId119" display="https://youtu.be/Bqs23Yu3mrU"/>
    <hyperlink ref="F119" r:id="rId2" display="https://files.afu.se/Downloads/Transcripts/0%20-%20Government/USA%20-%20NASA%20Glenn%20RC/"/>
    <hyperlink ref="C120" r:id="rId120" display="https://youtu.be/3Qgi6hqCuq8"/>
    <hyperlink ref="F120" r:id="rId2" display="https://files.afu.se/Downloads/Transcripts/0%20-%20Government/USA%20-%20NASA%20Glenn%20RC/"/>
    <hyperlink ref="C121" r:id="rId121" display="https://youtu.be/W9GYchkpbz8"/>
    <hyperlink ref="F121" r:id="rId2" display="https://files.afu.se/Downloads/Transcripts/0%20-%20Government/USA%20-%20NASA%20Glenn%20RC/"/>
    <hyperlink ref="C122" r:id="rId122" display="https://youtu.be/CLsZ_etejRY"/>
    <hyperlink ref="F122" r:id="rId2" display="https://files.afu.se/Downloads/Transcripts/0%20-%20Government/USA%20-%20NASA%20Glenn%20RC/"/>
    <hyperlink ref="C123" r:id="rId123" display="https://youtu.be/KCrOgAdXedo"/>
    <hyperlink ref="F123" r:id="rId2" display="https://files.afu.se/Downloads/Transcripts/0%20-%20Government/USA%20-%20NASA%20Glenn%20RC/"/>
    <hyperlink ref="C124" r:id="rId124" display="https://youtu.be/CDyR1IbI6JE"/>
    <hyperlink ref="F124" r:id="rId2" display="https://files.afu.se/Downloads/Transcripts/0%20-%20Government/USA%20-%20NASA%20Glenn%20RC/"/>
    <hyperlink ref="C125" r:id="rId125" display="https://youtu.be/dDwfzHoHbT4"/>
    <hyperlink ref="F125" r:id="rId2" display="https://files.afu.se/Downloads/Transcripts/0%20-%20Government/USA%20-%20NASA%20Glenn%20RC/"/>
    <hyperlink ref="C126" r:id="rId126" display="https://youtu.be/RgpuReoirzk"/>
    <hyperlink ref="F126" r:id="rId2" display="https://files.afu.se/Downloads/Transcripts/0%20-%20Government/USA%20-%20NASA%20Glenn%20RC/"/>
    <hyperlink ref="C127" r:id="rId127" display="https://youtu.be/BgF10YLYadk"/>
    <hyperlink ref="F127" r:id="rId2" display="https://files.afu.se/Downloads/Transcripts/0%20-%20Government/USA%20-%20NASA%20Glenn%20RC/"/>
    <hyperlink ref="C128" r:id="rId128" display="https://youtu.be/-VRhnwVSEg8"/>
    <hyperlink ref="F128" r:id="rId2" display="https://files.afu.se/Downloads/Transcripts/0%20-%20Government/USA%20-%20NASA%20Glenn%20RC/"/>
    <hyperlink ref="C129" r:id="rId129" display="https://youtu.be/nZ9V1m6p_20"/>
    <hyperlink ref="F129" r:id="rId2" display="https://files.afu.se/Downloads/Transcripts/0%20-%20Government/USA%20-%20NASA%20Glenn%20RC/"/>
    <hyperlink ref="C130" r:id="rId130" display="https://youtu.be/hdEklOSLnHA"/>
    <hyperlink ref="F130" r:id="rId2" display="https://files.afu.se/Downloads/Transcripts/0%20-%20Government/USA%20-%20NASA%20Glenn%20RC/"/>
    <hyperlink ref="C131" r:id="rId131" display="https://youtu.be/mHCFplu7LMA"/>
    <hyperlink ref="F131" r:id="rId2" display="https://files.afu.se/Downloads/Transcripts/0%20-%20Government/USA%20-%20NASA%20Glenn%20RC/"/>
    <hyperlink ref="C132" r:id="rId132" display="https://youtu.be/PdH4ziPXtzw"/>
    <hyperlink ref="F132" r:id="rId2" display="https://files.afu.se/Downloads/Transcripts/0%20-%20Government/USA%20-%20NASA%20Glenn%20RC/"/>
    <hyperlink ref="C133" r:id="rId133" display="https://youtu.be/7TeJzxfPqxU"/>
    <hyperlink ref="F133" r:id="rId2" display="https://files.afu.se/Downloads/Transcripts/0%20-%20Government/USA%20-%20NASA%20Glenn%20RC/"/>
    <hyperlink ref="C134" r:id="rId134" display="https://youtu.be/2FX_cBVRYSY"/>
    <hyperlink ref="F134" r:id="rId2" display="https://files.afu.se/Downloads/Transcripts/0%20-%20Government/USA%20-%20NASA%20Glenn%20RC/"/>
    <hyperlink ref="C135" r:id="rId135" display="https://youtu.be/QIjEHEADX1k"/>
    <hyperlink ref="F135" r:id="rId2" display="https://files.afu.se/Downloads/Transcripts/0%20-%20Government/USA%20-%20NASA%20Glenn%20RC/"/>
    <hyperlink ref="C136" r:id="rId136" display="https://youtu.be/m3F42ttA3o8"/>
    <hyperlink ref="F136" r:id="rId2" display="https://files.afu.se/Downloads/Transcripts/0%20-%20Government/USA%20-%20NASA%20Glenn%20RC/"/>
    <hyperlink ref="C137" r:id="rId137" display="https://youtu.be/sCZthtgql6U"/>
    <hyperlink ref="F137" r:id="rId2" display="https://files.afu.se/Downloads/Transcripts/0%20-%20Government/USA%20-%20NASA%20Glenn%20RC/"/>
    <hyperlink ref="C138" r:id="rId138" display="https://youtu.be/cvBaPdO5DrQ"/>
    <hyperlink ref="F138" r:id="rId2" display="https://files.afu.se/Downloads/Transcripts/0%20-%20Government/USA%20-%20NASA%20Glenn%20RC/"/>
    <hyperlink ref="C139" r:id="rId139" display="https://youtu.be/KLpCrfBO_e4"/>
    <hyperlink ref="F139" r:id="rId2" display="https://files.afu.se/Downloads/Transcripts/0%20-%20Government/USA%20-%20NASA%20Glenn%20RC/"/>
    <hyperlink ref="C140" r:id="rId140" display="https://youtu.be/dlxJ65WRy0E"/>
    <hyperlink ref="F140" r:id="rId2" display="https://files.afu.se/Downloads/Transcripts/0%20-%20Government/USA%20-%20NASA%20Glenn%20RC/"/>
    <hyperlink ref="C141" r:id="rId141" display="https://youtu.be/E4KNY_Gdf70"/>
    <hyperlink ref="F141" r:id="rId2" display="https://files.afu.se/Downloads/Transcripts/0%20-%20Government/USA%20-%20NASA%20Glenn%20RC/"/>
    <hyperlink ref="C142" r:id="rId142" display="https://youtu.be/AXAmsaxoehs"/>
    <hyperlink ref="F142" r:id="rId2" display="https://files.afu.se/Downloads/Transcripts/0%20-%20Government/USA%20-%20NASA%20Glenn%20RC/"/>
    <hyperlink ref="C143" r:id="rId143" display="https://youtu.be/mX1y_HQx1kY"/>
    <hyperlink ref="F143" r:id="rId2" display="https://files.afu.se/Downloads/Transcripts/0%20-%20Government/USA%20-%20NASA%20Glenn%20RC/"/>
    <hyperlink ref="C144" r:id="rId144" display="https://youtu.be/dOK446jAsAw"/>
    <hyperlink ref="F144" r:id="rId2" display="https://files.afu.se/Downloads/Transcripts/0%20-%20Government/USA%20-%20NASA%20Glenn%20RC/"/>
    <hyperlink ref="C145" r:id="rId145" display="https://youtu.be/kC87owr3dMs"/>
    <hyperlink ref="F145" r:id="rId2" display="https://files.afu.se/Downloads/Transcripts/0%20-%20Government/USA%20-%20NASA%20Glenn%20RC/"/>
    <hyperlink ref="C146" r:id="rId146" display="https://youtu.be/hI8fg_d67fU"/>
    <hyperlink ref="F146" r:id="rId2" display="https://files.afu.se/Downloads/Transcripts/0%20-%20Government/USA%20-%20NASA%20Glenn%20RC/"/>
    <hyperlink ref="C147" r:id="rId147" display="https://youtu.be/jW5wf7sttBc"/>
    <hyperlink ref="F147" r:id="rId2" display="https://files.afu.se/Downloads/Transcripts/0%20-%20Government/USA%20-%20NASA%20Glenn%20RC/"/>
    <hyperlink ref="C148" r:id="rId148" display="https://youtu.be/NLg1XF6376E"/>
    <hyperlink ref="F148" r:id="rId2" display="https://files.afu.se/Downloads/Transcripts/0%20-%20Government/USA%20-%20NASA%20Glenn%20RC/"/>
    <hyperlink ref="C149" r:id="rId149" display="https://youtu.be/S22gCuBTWF8"/>
    <hyperlink ref="F149" r:id="rId2" display="https://files.afu.se/Downloads/Transcripts/0%20-%20Government/USA%20-%20NASA%20Glenn%20RC/"/>
    <hyperlink ref="C150" r:id="rId150" display="https://youtu.be/_WW-DXdq6PQ"/>
    <hyperlink ref="F150" r:id="rId2" display="https://files.afu.se/Downloads/Transcripts/0%20-%20Government/USA%20-%20NASA%20Glenn%20RC/"/>
    <hyperlink ref="C151" r:id="rId151" display="https://youtu.be/fgnbZ4zDBRE"/>
    <hyperlink ref="F151" r:id="rId2" display="https://files.afu.se/Downloads/Transcripts/0%20-%20Government/USA%20-%20NASA%20Glenn%20RC/"/>
    <hyperlink ref="C152" r:id="rId152" display="https://youtu.be/nqeb_Nzrupk"/>
    <hyperlink ref="F152" r:id="rId2" display="https://files.afu.se/Downloads/Transcripts/0%20-%20Government/USA%20-%20NASA%20Glenn%20RC/"/>
    <hyperlink ref="C153" r:id="rId153" display="https://youtu.be/iOrSlNm-SCY"/>
    <hyperlink ref="F153" r:id="rId2" display="https://files.afu.se/Downloads/Transcripts/0%20-%20Government/USA%20-%20NASA%20Glenn%20RC/"/>
    <hyperlink ref="C154" r:id="rId154" display="https://youtu.be/PYZMOD9abMI"/>
    <hyperlink ref="F154" r:id="rId2" display="https://files.afu.se/Downloads/Transcripts/0%20-%20Government/USA%20-%20NASA%20Glenn%20RC/"/>
    <hyperlink ref="C155" r:id="rId155" display="https://youtu.be/BZ9wVqX23kY"/>
    <hyperlink ref="F155" r:id="rId2" display="https://files.afu.se/Downloads/Transcripts/0%20-%20Government/USA%20-%20NASA%20Glenn%20RC/"/>
    <hyperlink ref="C156" r:id="rId156" display="https://youtu.be/V1Ohp5jvMlo"/>
    <hyperlink ref="F156" r:id="rId2" display="https://files.afu.se/Downloads/Transcripts/0%20-%20Government/USA%20-%20NASA%20Glenn%20RC/"/>
    <hyperlink ref="C157" r:id="rId157" display="https://youtu.be/2e4-8XUTkQI"/>
    <hyperlink ref="F157" r:id="rId2" display="https://files.afu.se/Downloads/Transcripts/0%20-%20Government/USA%20-%20NASA%20Glenn%20RC/"/>
    <hyperlink ref="C158" r:id="rId158" display="https://youtu.be/NliJbSyHwFw"/>
    <hyperlink ref="F158" r:id="rId2" display="https://files.afu.se/Downloads/Transcripts/0%20-%20Government/USA%20-%20NASA%20Glenn%20RC/"/>
    <hyperlink ref="C159" r:id="rId159" display="https://youtu.be/5VHPanW6F4E"/>
    <hyperlink ref="F159" r:id="rId2" display="https://files.afu.se/Downloads/Transcripts/0%20-%20Government/USA%20-%20NASA%20Glenn%20RC/"/>
    <hyperlink ref="C160" r:id="rId160" display="https://youtu.be/_YDj4JwqoU4"/>
    <hyperlink ref="F160" r:id="rId2" display="https://files.afu.se/Downloads/Transcripts/0%20-%20Government/USA%20-%20NASA%20Glenn%20RC/"/>
    <hyperlink ref="C161" r:id="rId161" display="https://youtu.be/tgMZYme9SRc"/>
    <hyperlink ref="F161" r:id="rId2" display="https://files.afu.se/Downloads/Transcripts/0%20-%20Government/USA%20-%20NASA%20Glenn%20RC/"/>
    <hyperlink ref="C162" r:id="rId162" display="https://youtu.be/mQsIzwrfM0A"/>
    <hyperlink ref="F162" r:id="rId2" display="https://files.afu.se/Downloads/Transcripts/0%20-%20Government/USA%20-%20NASA%20Glenn%20RC/"/>
    <hyperlink ref="C163" r:id="rId163" display="https://youtu.be/EGQCCxHm-cs"/>
    <hyperlink ref="F163" r:id="rId2" display="https://files.afu.se/Downloads/Transcripts/0%20-%20Government/USA%20-%20NASA%20Glenn%20RC/"/>
    <hyperlink ref="C164" r:id="rId164" display="https://youtu.be/Gnb5vWyCGTI"/>
    <hyperlink ref="F164" r:id="rId2" display="https://files.afu.se/Downloads/Transcripts/0%20-%20Government/USA%20-%20NASA%20Glenn%20RC/"/>
    <hyperlink ref="C165" r:id="rId165" display="https://youtu.be/7yXneK7nmoM"/>
    <hyperlink ref="F165" r:id="rId2" display="https://files.afu.se/Downloads/Transcripts/0%20-%20Government/USA%20-%20NASA%20Glenn%20RC/"/>
    <hyperlink ref="C166" r:id="rId166" display="https://youtu.be/_hjImuaqjxg"/>
    <hyperlink ref="F166" r:id="rId2" display="https://files.afu.se/Downloads/Transcripts/0%20-%20Government/USA%20-%20NASA%20Glenn%20RC/"/>
    <hyperlink ref="C167" r:id="rId167" display="https://youtu.be/SvI2lsdUV5U"/>
    <hyperlink ref="F167" r:id="rId2" display="https://files.afu.se/Downloads/Transcripts/0%20-%20Government/USA%20-%20NASA%20Glenn%20RC/"/>
    <hyperlink ref="C168" r:id="rId168" display="https://youtu.be/TbSbegHa1_M"/>
    <hyperlink ref="F168" r:id="rId2" display="https://files.afu.se/Downloads/Transcripts/0%20-%20Government/USA%20-%20NASA%20Glenn%20RC/"/>
    <hyperlink ref="C169" r:id="rId169" display="https://youtu.be/-bT-C59uuE8"/>
    <hyperlink ref="F169" r:id="rId2" display="https://files.afu.se/Downloads/Transcripts/0%20-%20Government/USA%20-%20NASA%20Glenn%20RC/"/>
    <hyperlink ref="C170" r:id="rId170" display="https://youtu.be/JWOvdO7ZKNY"/>
    <hyperlink ref="F170" r:id="rId2" display="https://files.afu.se/Downloads/Transcripts/0%20-%20Government/USA%20-%20NASA%20Glenn%20RC/"/>
    <hyperlink ref="C171" r:id="rId171" display="https://youtu.be/00Xs3XnXvg0"/>
    <hyperlink ref="F171" r:id="rId2" display="https://files.afu.se/Downloads/Transcripts/0%20-%20Government/USA%20-%20NASA%20Glenn%20RC/"/>
    <hyperlink ref="C172" r:id="rId172" display="https://youtu.be/EctisdaJv8I"/>
    <hyperlink ref="F172" r:id="rId2" display="https://files.afu.se/Downloads/Transcripts/0%20-%20Government/USA%20-%20NASA%20Glenn%20RC/"/>
    <hyperlink ref="C173" r:id="rId173" display="https://youtu.be/GErWFSBlxDg"/>
    <hyperlink ref="F173" r:id="rId2" display="https://files.afu.se/Downloads/Transcripts/0%20-%20Government/USA%20-%20NASA%20Glenn%20RC/"/>
    <hyperlink ref="C174" r:id="rId174" display="https://youtu.be/NWnjIkAbrfU"/>
    <hyperlink ref="F174" r:id="rId2" display="https://files.afu.se/Downloads/Transcripts/0%20-%20Government/USA%20-%20NASA%20Glenn%20RC/"/>
    <hyperlink ref="C175" r:id="rId175" display="https://youtu.be/SX3P-foK_mw"/>
    <hyperlink ref="F175" r:id="rId2" display="https://files.afu.se/Downloads/Transcripts/0%20-%20Government/USA%20-%20NASA%20Glenn%20RC/"/>
    <hyperlink ref="C176" r:id="rId176" display="https://youtu.be/ki-bb8LczlA"/>
    <hyperlink ref="F176" r:id="rId2" display="https://files.afu.se/Downloads/Transcripts/0%20-%20Government/USA%20-%20NASA%20Glenn%20RC/"/>
    <hyperlink ref="C177" r:id="rId177" display="https://youtu.be/vRXPTwUp1Fk"/>
    <hyperlink ref="F177" r:id="rId2" display="https://files.afu.se/Downloads/Transcripts/0%20-%20Government/USA%20-%20NASA%20Glenn%20RC/"/>
    <hyperlink ref="C178" r:id="rId178" display="https://youtu.be/KzxC2U4N2q8"/>
    <hyperlink ref="F178" r:id="rId2" display="https://files.afu.se/Downloads/Transcripts/0%20-%20Government/USA%20-%20NASA%20Glenn%20RC/"/>
    <hyperlink ref="C179" r:id="rId179" display="https://youtu.be/z7pfBrhvFNE"/>
    <hyperlink ref="F179" r:id="rId2" display="https://files.afu.se/Downloads/Transcripts/0%20-%20Government/USA%20-%20NASA%20Glenn%20RC/"/>
    <hyperlink ref="C180" r:id="rId180" display="https://youtu.be/sXv-hp1g9go"/>
    <hyperlink ref="F180" r:id="rId2" display="https://files.afu.se/Downloads/Transcripts/0%20-%20Government/USA%20-%20NASA%20Glenn%20RC/"/>
    <hyperlink ref="C181" r:id="rId181" display="https://youtu.be/L_6HxvwHsdg"/>
    <hyperlink ref="F181" r:id="rId2" display="https://files.afu.se/Downloads/Transcripts/0%20-%20Government/USA%20-%20NASA%20Glenn%20RC/"/>
    <hyperlink ref="C182" r:id="rId182" display="https://youtu.be/Zvon9nqBA2Q"/>
    <hyperlink ref="F182" r:id="rId2" display="https://files.afu.se/Downloads/Transcripts/0%20-%20Government/USA%20-%20NASA%20Glenn%20RC/"/>
    <hyperlink ref="C183" r:id="rId183" display="https://youtu.be/ujjTdcno388"/>
    <hyperlink ref="F183" r:id="rId2" display="https://files.afu.se/Downloads/Transcripts/0%20-%20Government/USA%20-%20NASA%20Glenn%20RC/"/>
    <hyperlink ref="C184" r:id="rId184" display="https://youtu.be/EUwmzvXxWls"/>
    <hyperlink ref="F184" r:id="rId2" display="https://files.afu.se/Downloads/Transcripts/0%20-%20Government/USA%20-%20NASA%20Glenn%20RC/"/>
    <hyperlink ref="C185" r:id="rId185" display="https://youtu.be/PDc3ruOGGW4"/>
    <hyperlink ref="F185" r:id="rId2" display="https://files.afu.se/Downloads/Transcripts/0%20-%20Government/USA%20-%20NASA%20Glenn%20RC/"/>
    <hyperlink ref="C186" r:id="rId186" display="https://youtu.be/QMhYlulhPYs"/>
    <hyperlink ref="F186" r:id="rId2" display="https://files.afu.se/Downloads/Transcripts/0%20-%20Government/USA%20-%20NASA%20Glenn%20RC/"/>
    <hyperlink ref="C187" r:id="rId187" display="https://youtu.be/6mmEwAc_8z0"/>
    <hyperlink ref="F187" r:id="rId2" display="https://files.afu.se/Downloads/Transcripts/0%20-%20Government/USA%20-%20NASA%20Glenn%20RC/"/>
    <hyperlink ref="C188" r:id="rId188" display="https://youtu.be/g21HIxXfJ8A"/>
    <hyperlink ref="F188" r:id="rId2" display="https://files.afu.se/Downloads/Transcripts/0%20-%20Government/USA%20-%20NASA%20Glenn%20RC/"/>
    <hyperlink ref="C189" r:id="rId189" display="https://youtu.be/7IvQhpaMC7A"/>
    <hyperlink ref="F189" r:id="rId2" display="https://files.afu.se/Downloads/Transcripts/0%20-%20Government/USA%20-%20NASA%20Glenn%20RC/"/>
    <hyperlink ref="C190" r:id="rId190" display="https://youtu.be/WJeMeXgKPWU"/>
    <hyperlink ref="F190" r:id="rId2" display="https://files.afu.se/Downloads/Transcripts/0%20-%20Government/USA%20-%20NASA%20Glenn%20RC/"/>
    <hyperlink ref="C191" r:id="rId191" display="https://youtu.be/55pRvSe8fEQ"/>
    <hyperlink ref="F191" r:id="rId2" display="https://files.afu.se/Downloads/Transcripts/0%20-%20Government/USA%20-%20NASA%20Glenn%20RC/"/>
    <hyperlink ref="C192" r:id="rId192" display="https://youtu.be/pbRiTxzANmM"/>
    <hyperlink ref="F192" r:id="rId2" display="https://files.afu.se/Downloads/Transcripts/0%20-%20Government/USA%20-%20NASA%20Glenn%20RC/"/>
    <hyperlink ref="C193" r:id="rId193" display="https://youtu.be/sJNK5eSOf6U"/>
    <hyperlink ref="F193" r:id="rId2" display="https://files.afu.se/Downloads/Transcripts/0%20-%20Government/USA%20-%20NASA%20Glenn%20RC/"/>
    <hyperlink ref="C194" r:id="rId194" display="https://youtu.be/0JkQ12JluJ0"/>
    <hyperlink ref="F194" r:id="rId2" display="https://files.afu.se/Downloads/Transcripts/0%20-%20Government/USA%20-%20NASA%20Glenn%20RC/"/>
    <hyperlink ref="C195" r:id="rId195" display="https://youtu.be/jVNMTZM7XvE"/>
    <hyperlink ref="F195" r:id="rId2" display="https://files.afu.se/Downloads/Transcripts/0%20-%20Government/USA%20-%20NASA%20Glenn%20RC/"/>
    <hyperlink ref="C196" r:id="rId196" display="https://youtu.be/brQ6zpfEeNg"/>
    <hyperlink ref="F196" r:id="rId2" display="https://files.afu.se/Downloads/Transcripts/0%20-%20Government/USA%20-%20NASA%20Glenn%20RC/"/>
    <hyperlink ref="C197" r:id="rId197" display="https://youtu.be/vsWA2y7Dx2k"/>
    <hyperlink ref="F197" r:id="rId2" display="https://files.afu.se/Downloads/Transcripts/0%20-%20Government/USA%20-%20NASA%20Glenn%20RC/"/>
    <hyperlink ref="C198" r:id="rId198" display="https://youtu.be/RTj7P20WCP0"/>
    <hyperlink ref="F198" r:id="rId2" display="https://files.afu.se/Downloads/Transcripts/0%20-%20Government/USA%20-%20NASA%20Glenn%20RC/"/>
    <hyperlink ref="C199" r:id="rId199" display="https://youtu.be/nK9NxUQam1k"/>
    <hyperlink ref="F199" r:id="rId2" display="https://files.afu.se/Downloads/Transcripts/0%20-%20Government/USA%20-%20NASA%20Glenn%20RC/"/>
    <hyperlink ref="C200" r:id="rId200" display="https://youtu.be/lPfI5U-Ogck"/>
    <hyperlink ref="F200" r:id="rId2" display="https://files.afu.se/Downloads/Transcripts/0%20-%20Government/USA%20-%20NASA%20Glenn%20RC/"/>
    <hyperlink ref="C201" r:id="rId201" display="https://youtu.be/-41MPHAsQk8"/>
    <hyperlink ref="F201" r:id="rId2" display="https://files.afu.se/Downloads/Transcripts/0%20-%20Government/USA%20-%20NASA%20Glenn%20RC/"/>
    <hyperlink ref="C202" r:id="rId202" display="https://youtu.be/NnKxbdpLP5E"/>
    <hyperlink ref="F202" r:id="rId2" display="https://files.afu.se/Downloads/Transcripts/0%20-%20Government/USA%20-%20NASA%20Glenn%20RC/"/>
    <hyperlink ref="C203" r:id="rId203" display="https://youtu.be/Rg0AWmsjDro"/>
    <hyperlink ref="F203" r:id="rId2" display="https://files.afu.se/Downloads/Transcripts/0%20-%20Government/USA%20-%20NASA%20Glenn%20RC/"/>
    <hyperlink ref="C204" r:id="rId204" display="https://youtu.be/931SXklAeO8"/>
    <hyperlink ref="F204" r:id="rId2" display="https://files.afu.se/Downloads/Transcripts/0%20-%20Government/USA%20-%20NASA%20Glenn%20RC/"/>
    <hyperlink ref="C205" r:id="rId205" display="https://youtu.be/4C3Rpu8vkiE"/>
    <hyperlink ref="F205" r:id="rId2" display="https://files.afu.se/Downloads/Transcripts/0%20-%20Government/USA%20-%20NASA%20Glenn%20RC/"/>
    <hyperlink ref="C206" r:id="rId206" display="https://youtu.be/jVXhCmZxppI"/>
    <hyperlink ref="F206" r:id="rId2" display="https://files.afu.se/Downloads/Transcripts/0%20-%20Government/USA%20-%20NASA%20Glenn%20RC/"/>
    <hyperlink ref="C207" r:id="rId207" display="https://youtu.be/jrZAH-3RD3o"/>
    <hyperlink ref="F207" r:id="rId2" display="https://files.afu.se/Downloads/Transcripts/0%20-%20Government/USA%20-%20NASA%20Glenn%20RC/"/>
    <hyperlink ref="C208" r:id="rId208" display="https://youtu.be/0Kl-vromzaQ"/>
    <hyperlink ref="F208" r:id="rId2" display="https://files.afu.se/Downloads/Transcripts/0%20-%20Government/USA%20-%20NASA%20Glenn%20RC/"/>
    <hyperlink ref="C209" r:id="rId209" display="https://youtu.be/hK_kWN0BsKs"/>
    <hyperlink ref="F209" r:id="rId2" display="https://files.afu.se/Downloads/Transcripts/0%20-%20Government/USA%20-%20NASA%20Glenn%20RC/"/>
    <hyperlink ref="C210" r:id="rId210" display="https://youtu.be/yDoUR8Msf2w"/>
    <hyperlink ref="F210" r:id="rId2" display="https://files.afu.se/Downloads/Transcripts/0%20-%20Government/USA%20-%20NASA%20Glenn%20RC/"/>
    <hyperlink ref="C211" r:id="rId211" display="https://youtu.be/DE0x3RYpsK8"/>
    <hyperlink ref="F211" r:id="rId2" display="https://files.afu.se/Downloads/Transcripts/0%20-%20Government/USA%20-%20NASA%20Glenn%20RC/"/>
    <hyperlink ref="C212" r:id="rId212" display="https://youtu.be/XGNcH56JZvU"/>
    <hyperlink ref="F212" r:id="rId2" display="https://files.afu.se/Downloads/Transcripts/0%20-%20Government/USA%20-%20NASA%20Glenn%20RC/"/>
    <hyperlink ref="C213" r:id="rId213" display="https://youtu.be/gqQL4jGHHig"/>
    <hyperlink ref="F213" r:id="rId2" display="https://files.afu.se/Downloads/Transcripts/0%20-%20Government/USA%20-%20NASA%20Glenn%20RC/"/>
    <hyperlink ref="C214" r:id="rId214" display="https://youtu.be/puB_WBUWJDc"/>
    <hyperlink ref="F214" r:id="rId2" display="https://files.afu.se/Downloads/Transcripts/0%20-%20Government/USA%20-%20NASA%20Glenn%20RC/"/>
    <hyperlink ref="C215" r:id="rId215" display="https://youtu.be/Lq63sVCEkQ0"/>
    <hyperlink ref="F215" r:id="rId2" display="https://files.afu.se/Downloads/Transcripts/0%20-%20Government/USA%20-%20NASA%20Glenn%20RC/"/>
    <hyperlink ref="C216" r:id="rId216" display="https://youtu.be/KcKr_LFLpxs"/>
    <hyperlink ref="F216" r:id="rId2" display="https://files.afu.se/Downloads/Transcripts/0%20-%20Government/USA%20-%20NASA%20Glenn%20RC/"/>
    <hyperlink ref="C217" r:id="rId217" display="https://youtu.be/fgr09j_CcyI"/>
    <hyperlink ref="F217" r:id="rId2" display="https://files.afu.se/Downloads/Transcripts/0%20-%20Government/USA%20-%20NASA%20Glenn%20RC/"/>
    <hyperlink ref="C218" r:id="rId218" display="https://youtu.be/DINv4reWYg4"/>
    <hyperlink ref="F218" r:id="rId2" display="https://files.afu.se/Downloads/Transcripts/0%20-%20Government/USA%20-%20NASA%20Glenn%20RC/"/>
    <hyperlink ref="C219" r:id="rId219" display="https://youtu.be/1-MBBLQyBLw"/>
    <hyperlink ref="F219" r:id="rId2" display="https://files.afu.se/Downloads/Transcripts/0%20-%20Government/USA%20-%20NASA%20Glenn%20RC/"/>
    <hyperlink ref="C220" r:id="rId220" display="https://youtu.be/-jVAqaaHy6g"/>
    <hyperlink ref="F220" r:id="rId2" display="https://files.afu.se/Downloads/Transcripts/0%20-%20Government/USA%20-%20NASA%20Glenn%20RC/"/>
    <hyperlink ref="C221" r:id="rId221" display="https://youtu.be/px0Z99Z3Qxk"/>
    <hyperlink ref="F221" r:id="rId2" display="https://files.afu.se/Downloads/Transcripts/0%20-%20Government/USA%20-%20NASA%20Glenn%20RC/"/>
    <hyperlink ref="C222" r:id="rId222" display="https://youtu.be/47pZZVlG478"/>
    <hyperlink ref="F222" r:id="rId2" display="https://files.afu.se/Downloads/Transcripts/0%20-%20Government/USA%20-%20NASA%20Glenn%20RC/"/>
    <hyperlink ref="C223" r:id="rId223" display="https://youtu.be/_Il5UrGs5FM"/>
    <hyperlink ref="F223" r:id="rId2" display="https://files.afu.se/Downloads/Transcripts/0%20-%20Government/USA%20-%20NASA%20Glenn%20RC/"/>
    <hyperlink ref="C224" r:id="rId224" display="https://youtu.be/2a00Eewks_U"/>
    <hyperlink ref="F224" r:id="rId2" display="https://files.afu.se/Downloads/Transcripts/0%20-%20Government/USA%20-%20NASA%20Glenn%20RC/"/>
    <hyperlink ref="C225" r:id="rId225" display="https://youtu.be/gsEqJXCEMzs"/>
    <hyperlink ref="F225" r:id="rId2" display="https://files.afu.se/Downloads/Transcripts/0%20-%20Government/USA%20-%20NASA%20Glenn%20RC/"/>
    <hyperlink ref="C226" r:id="rId226" display="https://youtu.be/XrUasrA_20A"/>
    <hyperlink ref="F226" r:id="rId2" display="https://files.afu.se/Downloads/Transcripts/0%20-%20Government/USA%20-%20NASA%20Glenn%20RC/"/>
    <hyperlink ref="C227" r:id="rId227" display="https://youtu.be/lwIDW8ZgE8g"/>
    <hyperlink ref="F227" r:id="rId2" display="https://files.afu.se/Downloads/Transcripts/0%20-%20Government/USA%20-%20NASA%20Glenn%20RC/"/>
    <hyperlink ref="C228" r:id="rId228" display="https://youtu.be/mNLj_pcaadg"/>
    <hyperlink ref="F228" r:id="rId2" display="https://files.afu.se/Downloads/Transcripts/0%20-%20Government/USA%20-%20NASA%20Glenn%20RC/"/>
    <hyperlink ref="C229" r:id="rId229" display="https://youtu.be/zUi7L7VLwr4"/>
    <hyperlink ref="F229" r:id="rId2" display="https://files.afu.se/Downloads/Transcripts/0%20-%20Government/USA%20-%20NASA%20Glenn%20RC/"/>
    <hyperlink ref="C230" r:id="rId230" display="https://youtu.be/Z1LKl1meT1s"/>
    <hyperlink ref="F230" r:id="rId2" display="https://files.afu.se/Downloads/Transcripts/0%20-%20Government/USA%20-%20NASA%20Glenn%20RC/"/>
    <hyperlink ref="C231" r:id="rId231" display="https://youtu.be/3LORf7nkYho"/>
    <hyperlink ref="F231" r:id="rId2" display="https://files.afu.se/Downloads/Transcripts/0%20-%20Government/USA%20-%20NASA%20Glenn%20RC/"/>
    <hyperlink ref="C232" r:id="rId232" display="https://youtu.be/qzQkbLOGI4o"/>
    <hyperlink ref="F232" r:id="rId2" display="https://files.afu.se/Downloads/Transcripts/0%20-%20Government/USA%20-%20NASA%20Glenn%20RC/"/>
    <hyperlink ref="C233" r:id="rId233" display="https://youtu.be/TCZu0VjEACE"/>
    <hyperlink ref="F233" r:id="rId2" display="https://files.afu.se/Downloads/Transcripts/0%20-%20Government/USA%20-%20NASA%20Glenn%20RC/"/>
    <hyperlink ref="C234" r:id="rId234" display="https://youtu.be/23WG3t8Gh-M"/>
    <hyperlink ref="F234" r:id="rId2" display="https://files.afu.se/Downloads/Transcripts/0%20-%20Government/USA%20-%20NASA%20Glenn%20RC/"/>
    <hyperlink ref="C235" r:id="rId235" display="https://youtu.be/Tl5k0_nO9hk"/>
    <hyperlink ref="F235" r:id="rId2" display="https://files.afu.se/Downloads/Transcripts/0%20-%20Government/USA%20-%20NASA%20Glenn%20RC/"/>
    <hyperlink ref="C236" r:id="rId236" display="https://youtu.be/QNfJrljcokA"/>
    <hyperlink ref="F236" r:id="rId2" display="https://files.afu.se/Downloads/Transcripts/0%20-%20Government/USA%20-%20NASA%20Glenn%20RC/"/>
    <hyperlink ref="C237" r:id="rId237" display="https://youtu.be/suniiico7z4"/>
    <hyperlink ref="F237" r:id="rId2" display="https://files.afu.se/Downloads/Transcripts/0%20-%20Government/USA%20-%20NASA%20Glenn%20RC/"/>
    <hyperlink ref="C238" r:id="rId238" display="https://youtu.be/M3m5npzgVLY"/>
    <hyperlink ref="F238" r:id="rId2" display="https://files.afu.se/Downloads/Transcripts/0%20-%20Government/USA%20-%20NASA%20Glenn%20RC/"/>
    <hyperlink ref="C239" r:id="rId239" display="https://youtu.be/7t868zyq2nU"/>
    <hyperlink ref="F239" r:id="rId2" display="https://files.afu.se/Downloads/Transcripts/0%20-%20Government/USA%20-%20NASA%20Glenn%20RC/"/>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2023-07-05T14:54:00Z</dcterms:created>
  <dcterms:modified xsi:type="dcterms:W3CDTF">2023-07-05T14:56:45Z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0551FB3568DF4135A39D5B0DE6AEFED5</vt:lpwstr>
  </property>
  <property fmtid="{D5CDD505-2E9C-101B-9397-08002B2CF9AE}" pid="3" name="KSOProductBuildVer">
    <vt:lpwstr>2057-11.2.0.11417</vt:lpwstr>
  </property>
</Properties>
</file>